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patri\Desktop\Masters\Fall Mini 1\BAN 6040\"/>
    </mc:Choice>
  </mc:AlternateContent>
  <xr:revisionPtr revIDLastSave="0" documentId="13_ncr:1_{55F5F579-F988-499C-BC83-AE0DEDB7918F}" xr6:coauthVersionLast="45" xr6:coauthVersionMax="45" xr10:uidLastSave="{00000000-0000-0000-0000-000000000000}"/>
  <bookViews>
    <workbookView xWindow="-98" yWindow="-98" windowWidth="19396" windowHeight="10395" xr2:uid="{00000000-000D-0000-FFFF-FFFF00000000}"/>
  </bookViews>
  <sheets>
    <sheet name="Intro" sheetId="13" r:id="rId1"/>
    <sheet name="Historical Data" sheetId="9" r:id="rId2"/>
    <sheet name="Regression for Waterloo" sheetId="14" r:id="rId3"/>
    <sheet name="Monte Carlo" sheetId="2" r:id="rId4"/>
    <sheet name="Scenario Summary" sheetId="7" r:id="rId5"/>
  </sheets>
  <definedNames>
    <definedName name="_xlnm._FilterDatabase" localSheetId="1" hidden="1">'Historical Data'!$A$1:$N$366</definedName>
    <definedName name="City">#REF!</definedName>
    <definedName name="Date">#REF!</definedName>
    <definedName name="Profit">'Monte Carlo'!$I$7:$I$1006</definedName>
    <definedName name="profit7">'Monte Carlo'!$P$7:$P$1006</definedName>
    <definedName name="solver_eng" localSheetId="3" hidden="1">1</definedName>
    <definedName name="solver_neg" localSheetId="3" hidden="1">1</definedName>
    <definedName name="solver_num" localSheetId="3" hidden="1">0</definedName>
    <definedName name="solver_opt" localSheetId="3" hidden="1">'Monte Carlo'!$Q$16</definedName>
    <definedName name="solver_typ" localSheetId="3" hidden="1">1</definedName>
    <definedName name="solver_val" localSheetId="3" hidden="1">0</definedName>
    <definedName name="solver_ver" localSheetId="3"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 i="14" l="1"/>
  <c r="C8" i="14"/>
  <c r="C7" i="14"/>
  <c r="C6" i="14"/>
  <c r="C5" i="14"/>
  <c r="C4" i="14"/>
  <c r="C3" i="14"/>
  <c r="C11" i="14" s="1"/>
  <c r="C12" i="14" s="1"/>
  <c r="Q9" i="9"/>
  <c r="M2" i="9"/>
  <c r="R17" i="2" a="1"/>
  <c r="R22" i="2" s="1"/>
  <c r="R24" i="2"/>
  <c r="R32" i="2"/>
  <c r="B6" i="2"/>
  <c r="B18" i="2" s="1"/>
  <c r="C6" i="2"/>
  <c r="B19" i="2" s="1"/>
  <c r="B20" i="2"/>
  <c r="A14" i="2"/>
  <c r="B21" i="2" s="1"/>
  <c r="R11" i="2"/>
  <c r="R10" i="2"/>
  <c r="R9" i="2"/>
  <c r="R8" i="2"/>
  <c r="R7" i="2"/>
  <c r="R6" i="2"/>
  <c r="R14" i="2" s="1"/>
  <c r="R13" i="2"/>
  <c r="R12" i="2"/>
  <c r="L3" i="9"/>
  <c r="T9" i="9"/>
  <c r="M3" i="9"/>
  <c r="T12" i="9"/>
  <c r="N27" i="9" s="1"/>
  <c r="N3" i="9"/>
  <c r="L4" i="9"/>
  <c r="R9" i="9"/>
  <c r="M61" i="9" s="1"/>
  <c r="R12" i="9"/>
  <c r="L5" i="9"/>
  <c r="L6" i="9"/>
  <c r="M6" i="9"/>
  <c r="L7" i="9"/>
  <c r="L8" i="9"/>
  <c r="S9" i="9"/>
  <c r="M236" i="9" s="1"/>
  <c r="N236" i="9" s="1"/>
  <c r="S12" i="9"/>
  <c r="L9" i="9"/>
  <c r="M9" i="9"/>
  <c r="Q12" i="9"/>
  <c r="N9" i="9"/>
  <c r="L10" i="9"/>
  <c r="L11" i="9"/>
  <c r="M11" i="9"/>
  <c r="N11" i="9"/>
  <c r="L12" i="9"/>
  <c r="M12" i="9"/>
  <c r="N12" i="9"/>
  <c r="L13" i="9"/>
  <c r="M13" i="9"/>
  <c r="L14" i="9"/>
  <c r="L15" i="9"/>
  <c r="L16" i="9"/>
  <c r="L17" i="9"/>
  <c r="M17" i="9"/>
  <c r="N17" i="9"/>
  <c r="L18" i="9"/>
  <c r="N18" i="9" s="1"/>
  <c r="M18" i="9"/>
  <c r="L19" i="9"/>
  <c r="L20" i="9"/>
  <c r="M20" i="9"/>
  <c r="N20" i="9"/>
  <c r="L21" i="9"/>
  <c r="M21" i="9"/>
  <c r="L22" i="9"/>
  <c r="L23" i="9"/>
  <c r="N23" i="9" s="1"/>
  <c r="M23" i="9"/>
  <c r="L24" i="9"/>
  <c r="N24" i="9" s="1"/>
  <c r="M24" i="9"/>
  <c r="L25" i="9"/>
  <c r="M25" i="9"/>
  <c r="N25" i="9"/>
  <c r="L26" i="9"/>
  <c r="L27" i="9"/>
  <c r="M27" i="9"/>
  <c r="L28" i="9"/>
  <c r="M28" i="9"/>
  <c r="N28" i="9"/>
  <c r="L29" i="9"/>
  <c r="M29" i="9"/>
  <c r="L30" i="9"/>
  <c r="N30" i="9" s="1"/>
  <c r="M30" i="9"/>
  <c r="L31" i="9"/>
  <c r="L32" i="9"/>
  <c r="L33" i="9"/>
  <c r="M33" i="9"/>
  <c r="N33" i="9"/>
  <c r="L34" i="9"/>
  <c r="L35" i="9"/>
  <c r="M35" i="9"/>
  <c r="N35" i="9"/>
  <c r="L36" i="9"/>
  <c r="M36" i="9"/>
  <c r="N36" i="9"/>
  <c r="L37" i="9"/>
  <c r="L38" i="9"/>
  <c r="L39" i="9"/>
  <c r="L40" i="9"/>
  <c r="N40" i="9" s="1"/>
  <c r="M40" i="9"/>
  <c r="L41" i="9"/>
  <c r="M41" i="9"/>
  <c r="N41" i="9"/>
  <c r="L42" i="9"/>
  <c r="L43" i="9"/>
  <c r="M43" i="9"/>
  <c r="L44" i="9"/>
  <c r="L45" i="9"/>
  <c r="L46" i="9"/>
  <c r="L47" i="9"/>
  <c r="L48" i="9"/>
  <c r="L49" i="9"/>
  <c r="L50" i="9"/>
  <c r="N50" i="9" s="1"/>
  <c r="M50" i="9"/>
  <c r="L51" i="9"/>
  <c r="M51" i="9"/>
  <c r="L52" i="9"/>
  <c r="L53" i="9"/>
  <c r="M53" i="9"/>
  <c r="L54" i="9"/>
  <c r="L55" i="9"/>
  <c r="N55" i="9" s="1"/>
  <c r="M55" i="9"/>
  <c r="L56" i="9"/>
  <c r="N56" i="9" s="1"/>
  <c r="M56" i="9"/>
  <c r="L57" i="9"/>
  <c r="L58" i="9"/>
  <c r="N58" i="9" s="1"/>
  <c r="M58" i="9"/>
  <c r="L59" i="9"/>
  <c r="M59" i="9"/>
  <c r="N59" i="9"/>
  <c r="L60" i="9"/>
  <c r="M60" i="9"/>
  <c r="N60" i="9"/>
  <c r="L61" i="9"/>
  <c r="L62" i="9"/>
  <c r="L63" i="9"/>
  <c r="L64" i="9"/>
  <c r="N64" i="9" s="1"/>
  <c r="M64" i="9"/>
  <c r="L65" i="9"/>
  <c r="M65" i="9"/>
  <c r="N65" i="9"/>
  <c r="L66" i="9"/>
  <c r="N66" i="9" s="1"/>
  <c r="M66" i="9"/>
  <c r="L67" i="9"/>
  <c r="L68" i="9"/>
  <c r="L69" i="9"/>
  <c r="N69" i="9" s="1"/>
  <c r="M69" i="9"/>
  <c r="L70" i="9"/>
  <c r="N70" i="9" s="1"/>
  <c r="M70" i="9"/>
  <c r="L71" i="9"/>
  <c r="L72" i="9"/>
  <c r="N72" i="9" s="1"/>
  <c r="M72" i="9"/>
  <c r="L73" i="9"/>
  <c r="L74" i="9"/>
  <c r="L75" i="9"/>
  <c r="L76" i="9"/>
  <c r="L77" i="9"/>
  <c r="M77" i="9"/>
  <c r="L78" i="9"/>
  <c r="N78" i="9" s="1"/>
  <c r="M78" i="9"/>
  <c r="L79" i="9"/>
  <c r="N79" i="9" s="1"/>
  <c r="M79" i="9"/>
  <c r="L80" i="9"/>
  <c r="N80" i="9" s="1"/>
  <c r="M80" i="9"/>
  <c r="L81" i="9"/>
  <c r="M81" i="9"/>
  <c r="N81" i="9"/>
  <c r="L82" i="9"/>
  <c r="L83" i="9"/>
  <c r="L84" i="9"/>
  <c r="L85" i="9"/>
  <c r="M85" i="9"/>
  <c r="L86" i="9"/>
  <c r="N86" i="9" s="1"/>
  <c r="M86" i="9"/>
  <c r="L87" i="9"/>
  <c r="N87" i="9" s="1"/>
  <c r="M87" i="9"/>
  <c r="L88" i="9"/>
  <c r="L89" i="9"/>
  <c r="L90" i="9"/>
  <c r="M90" i="9"/>
  <c r="N90" i="9"/>
  <c r="L91" i="9"/>
  <c r="L92" i="9"/>
  <c r="M92" i="9"/>
  <c r="N92" i="9"/>
  <c r="L93" i="9"/>
  <c r="N93" i="9" s="1"/>
  <c r="M93" i="9"/>
  <c r="L94" i="9"/>
  <c r="L95" i="9"/>
  <c r="N95" i="9" s="1"/>
  <c r="M95" i="9"/>
  <c r="L96" i="9"/>
  <c r="N96" i="9" s="1"/>
  <c r="M96" i="9"/>
  <c r="L97" i="9"/>
  <c r="M97" i="9"/>
  <c r="N97" i="9"/>
  <c r="L98" i="9"/>
  <c r="L99" i="9"/>
  <c r="M99" i="9"/>
  <c r="N99" i="9"/>
  <c r="L100" i="9"/>
  <c r="M100" i="9"/>
  <c r="N100" i="9"/>
  <c r="L101" i="9"/>
  <c r="M101" i="9"/>
  <c r="L102" i="9"/>
  <c r="N102" i="9" s="1"/>
  <c r="M102" i="9"/>
  <c r="L103" i="9"/>
  <c r="M103" i="9"/>
  <c r="L104" i="9"/>
  <c r="L105" i="9"/>
  <c r="M105" i="9"/>
  <c r="N105" i="9"/>
  <c r="L106" i="9"/>
  <c r="N106" i="9" s="1"/>
  <c r="M106" i="9"/>
  <c r="L107" i="9"/>
  <c r="L108" i="9"/>
  <c r="M108" i="9"/>
  <c r="N108" i="9"/>
  <c r="L109" i="9"/>
  <c r="N109" i="9" s="1"/>
  <c r="M109" i="9"/>
  <c r="L110" i="9"/>
  <c r="L111" i="9"/>
  <c r="M111" i="9"/>
  <c r="L112" i="9"/>
  <c r="N112" i="9" s="1"/>
  <c r="M112" i="9"/>
  <c r="L113" i="9"/>
  <c r="L114" i="9"/>
  <c r="N114" i="9" s="1"/>
  <c r="M114" i="9"/>
  <c r="L115" i="9"/>
  <c r="L116" i="9"/>
  <c r="L117" i="9"/>
  <c r="M117" i="9"/>
  <c r="L118" i="9"/>
  <c r="N118" i="9" s="1"/>
  <c r="M118" i="9"/>
  <c r="L119" i="9"/>
  <c r="L120" i="9"/>
  <c r="N120" i="9" s="1"/>
  <c r="M120" i="9"/>
  <c r="L121" i="9"/>
  <c r="M121" i="9"/>
  <c r="N121" i="9"/>
  <c r="L122" i="9"/>
  <c r="L123" i="9"/>
  <c r="L124" i="9"/>
  <c r="M124" i="9"/>
  <c r="N124" i="9"/>
  <c r="L125" i="9"/>
  <c r="M125" i="9"/>
  <c r="L126" i="9"/>
  <c r="L127" i="9"/>
  <c r="N127" i="9" s="1"/>
  <c r="M127" i="9"/>
  <c r="L128" i="9"/>
  <c r="N128" i="9" s="1"/>
  <c r="M128" i="9"/>
  <c r="L129" i="9"/>
  <c r="M129" i="9"/>
  <c r="N129" i="9"/>
  <c r="L130" i="9"/>
  <c r="N130" i="9" s="1"/>
  <c r="M130" i="9"/>
  <c r="L131" i="9"/>
  <c r="M131" i="9"/>
  <c r="N131" i="9"/>
  <c r="L132" i="9"/>
  <c r="M132" i="9"/>
  <c r="N132" i="9"/>
  <c r="L133" i="9"/>
  <c r="L134" i="9"/>
  <c r="L135" i="9"/>
  <c r="N135" i="9" s="1"/>
  <c r="M135" i="9"/>
  <c r="L136" i="9"/>
  <c r="N136" i="9" s="1"/>
  <c r="M136" i="9"/>
  <c r="L137" i="9"/>
  <c r="M137" i="9"/>
  <c r="N137" i="9"/>
  <c r="L138" i="9"/>
  <c r="M138" i="9"/>
  <c r="N138" i="9"/>
  <c r="L139" i="9"/>
  <c r="L140" i="9"/>
  <c r="M140" i="9"/>
  <c r="N140" i="9"/>
  <c r="L141" i="9"/>
  <c r="M141" i="9"/>
  <c r="L142" i="9"/>
  <c r="L143" i="9"/>
  <c r="L144" i="9"/>
  <c r="N144" i="9" s="1"/>
  <c r="M144" i="9"/>
  <c r="L145" i="9"/>
  <c r="L146" i="9"/>
  <c r="M146" i="9"/>
  <c r="N146" i="9"/>
  <c r="L147" i="9"/>
  <c r="M147" i="9"/>
  <c r="L148" i="9"/>
  <c r="L149" i="9"/>
  <c r="N149" i="9" s="1"/>
  <c r="M149" i="9"/>
  <c r="L150" i="9"/>
  <c r="L151" i="9"/>
  <c r="N151" i="9" s="1"/>
  <c r="M151" i="9"/>
  <c r="L152" i="9"/>
  <c r="L153" i="9"/>
  <c r="L154" i="9"/>
  <c r="N154" i="9" s="1"/>
  <c r="M154" i="9"/>
  <c r="L155" i="9"/>
  <c r="L156" i="9"/>
  <c r="M156" i="9"/>
  <c r="N156" i="9"/>
  <c r="L157" i="9"/>
  <c r="N157" i="9" s="1"/>
  <c r="M157" i="9"/>
  <c r="L158" i="9"/>
  <c r="L159" i="9"/>
  <c r="M159" i="9"/>
  <c r="L160" i="9"/>
  <c r="N160" i="9" s="1"/>
  <c r="M160" i="9"/>
  <c r="L161" i="9"/>
  <c r="M161" i="9"/>
  <c r="N161" i="9"/>
  <c r="L162" i="9"/>
  <c r="N162" i="9" s="1"/>
  <c r="M162" i="9"/>
  <c r="L163" i="9"/>
  <c r="L164" i="9"/>
  <c r="M164" i="9"/>
  <c r="N164" i="9"/>
  <c r="L165" i="9"/>
  <c r="N165" i="9" s="1"/>
  <c r="M165" i="9"/>
  <c r="L166" i="9"/>
  <c r="N166" i="9" s="1"/>
  <c r="M166" i="9"/>
  <c r="L167" i="9"/>
  <c r="L168" i="9"/>
  <c r="N168" i="9" s="1"/>
  <c r="M168" i="9"/>
  <c r="L169" i="9"/>
  <c r="M169" i="9"/>
  <c r="N169" i="9"/>
  <c r="L170" i="9"/>
  <c r="L171" i="9"/>
  <c r="L172" i="9"/>
  <c r="M172" i="9"/>
  <c r="N172" i="9"/>
  <c r="L173" i="9"/>
  <c r="L174" i="9"/>
  <c r="L175" i="9"/>
  <c r="L176" i="9"/>
  <c r="L177" i="9"/>
  <c r="M177" i="9"/>
  <c r="N177" i="9"/>
  <c r="L178" i="9"/>
  <c r="M178" i="9"/>
  <c r="N178" i="9"/>
  <c r="L179" i="9"/>
  <c r="M179" i="9"/>
  <c r="L180" i="9"/>
  <c r="L181" i="9"/>
  <c r="N181" i="9" s="1"/>
  <c r="M181" i="9"/>
  <c r="L182" i="9"/>
  <c r="L183" i="9"/>
  <c r="N183" i="9" s="1"/>
  <c r="M183" i="9"/>
  <c r="L184" i="9"/>
  <c r="L185" i="9"/>
  <c r="M185" i="9"/>
  <c r="N185" i="9"/>
  <c r="L186" i="9"/>
  <c r="L187" i="9"/>
  <c r="M187" i="9"/>
  <c r="L188" i="9"/>
  <c r="M188" i="9"/>
  <c r="N188" i="9"/>
  <c r="L189" i="9"/>
  <c r="N189" i="9" s="1"/>
  <c r="M189" i="9"/>
  <c r="L190" i="9"/>
  <c r="N190" i="9" s="1"/>
  <c r="M190" i="9"/>
  <c r="L191" i="9"/>
  <c r="L192" i="9"/>
  <c r="N192" i="9" s="1"/>
  <c r="M192" i="9"/>
  <c r="L193" i="9"/>
  <c r="L194" i="9"/>
  <c r="L195" i="9"/>
  <c r="L196" i="9"/>
  <c r="L197" i="9"/>
  <c r="N197" i="9" s="1"/>
  <c r="M197" i="9"/>
  <c r="L198" i="9"/>
  <c r="L199" i="9"/>
  <c r="L200" i="9"/>
  <c r="L201" i="9"/>
  <c r="L202" i="9"/>
  <c r="L203" i="9"/>
  <c r="M203" i="9"/>
  <c r="L204" i="9"/>
  <c r="M204" i="9"/>
  <c r="N204" i="9"/>
  <c r="L205" i="9"/>
  <c r="L206" i="9"/>
  <c r="N206" i="9" s="1"/>
  <c r="M206" i="9"/>
  <c r="L207" i="9"/>
  <c r="L208" i="9"/>
  <c r="N208" i="9" s="1"/>
  <c r="M208" i="9"/>
  <c r="L209" i="9"/>
  <c r="L210" i="9"/>
  <c r="N210" i="9" s="1"/>
  <c r="M210" i="9"/>
  <c r="L211" i="9"/>
  <c r="L212" i="9"/>
  <c r="M212" i="9"/>
  <c r="N212" i="9"/>
  <c r="L213" i="9"/>
  <c r="L214" i="9"/>
  <c r="N214" i="9" s="1"/>
  <c r="M214" i="9"/>
  <c r="L215" i="9"/>
  <c r="M215" i="9"/>
  <c r="L216" i="9"/>
  <c r="L217" i="9"/>
  <c r="M217" i="9"/>
  <c r="N217" i="9"/>
  <c r="L218" i="9"/>
  <c r="N218" i="9" s="1"/>
  <c r="M218" i="9"/>
  <c r="L219" i="9"/>
  <c r="M219" i="9"/>
  <c r="L220" i="9"/>
  <c r="L221" i="9"/>
  <c r="M221" i="9"/>
  <c r="L222" i="9"/>
  <c r="N222" i="9" s="1"/>
  <c r="M222" i="9"/>
  <c r="L223" i="9"/>
  <c r="L224" i="9"/>
  <c r="N224" i="9" s="1"/>
  <c r="M224" i="9"/>
  <c r="L225" i="9"/>
  <c r="M225" i="9"/>
  <c r="N225" i="9"/>
  <c r="L226" i="9"/>
  <c r="L227" i="9"/>
  <c r="L228" i="9"/>
  <c r="M228" i="9"/>
  <c r="N228" i="9"/>
  <c r="L229" i="9"/>
  <c r="L230" i="9"/>
  <c r="L231" i="9"/>
  <c r="N231" i="9" s="1"/>
  <c r="M231" i="9"/>
  <c r="L232" i="9"/>
  <c r="L233" i="9"/>
  <c r="L234" i="9"/>
  <c r="L235" i="9"/>
  <c r="L236" i="9"/>
  <c r="L237" i="9"/>
  <c r="L238" i="9"/>
  <c r="N238" i="9" s="1"/>
  <c r="M238" i="9"/>
  <c r="L239" i="9"/>
  <c r="M239" i="9"/>
  <c r="L240" i="9"/>
  <c r="N240" i="9" s="1"/>
  <c r="M240" i="9"/>
  <c r="L241" i="9"/>
  <c r="M241" i="9"/>
  <c r="N241" i="9"/>
  <c r="L242" i="9"/>
  <c r="N242" i="9" s="1"/>
  <c r="M242" i="9"/>
  <c r="L243" i="9"/>
  <c r="M243" i="9"/>
  <c r="N243" i="9"/>
  <c r="L244" i="9"/>
  <c r="M244" i="9"/>
  <c r="N244" i="9" s="1"/>
  <c r="L245" i="9"/>
  <c r="M245" i="9"/>
  <c r="L246" i="9"/>
  <c r="L247" i="9"/>
  <c r="N247" i="9" s="1"/>
  <c r="M247" i="9"/>
  <c r="L248" i="9"/>
  <c r="L249" i="9"/>
  <c r="L250" i="9"/>
  <c r="L251" i="9"/>
  <c r="M251" i="9"/>
  <c r="N251" i="9"/>
  <c r="L252" i="9"/>
  <c r="M252" i="9"/>
  <c r="N252" i="9" s="1"/>
  <c r="L253" i="9"/>
  <c r="L254" i="9"/>
  <c r="L255" i="9"/>
  <c r="N255" i="9" s="1"/>
  <c r="M255" i="9"/>
  <c r="L256" i="9"/>
  <c r="N256" i="9" s="1"/>
  <c r="M256" i="9"/>
  <c r="L257" i="9"/>
  <c r="L258" i="9"/>
  <c r="L259" i="9"/>
  <c r="L260" i="9"/>
  <c r="L261" i="9"/>
  <c r="N261" i="9" s="1"/>
  <c r="M261" i="9"/>
  <c r="L262" i="9"/>
  <c r="L263" i="9"/>
  <c r="L264" i="9"/>
  <c r="L265" i="9"/>
  <c r="M265" i="9"/>
  <c r="N265" i="9"/>
  <c r="L266" i="9"/>
  <c r="L267" i="9"/>
  <c r="M267" i="9"/>
  <c r="N267" i="9"/>
  <c r="L268" i="9"/>
  <c r="M268" i="9"/>
  <c r="N268" i="9" s="1"/>
  <c r="L269" i="9"/>
  <c r="M269" i="9"/>
  <c r="L270" i="9"/>
  <c r="N270" i="9" s="1"/>
  <c r="M270" i="9"/>
  <c r="L271" i="9"/>
  <c r="M271" i="9"/>
  <c r="L272" i="9"/>
  <c r="L273" i="9"/>
  <c r="L274" i="9"/>
  <c r="M274" i="9"/>
  <c r="N274" i="9"/>
  <c r="L275" i="9"/>
  <c r="M275" i="9"/>
  <c r="N275" i="9"/>
  <c r="L276" i="9"/>
  <c r="L277" i="9"/>
  <c r="L278" i="9"/>
  <c r="N278" i="9" s="1"/>
  <c r="M278" i="9"/>
  <c r="L279" i="9"/>
  <c r="N279" i="9" s="1"/>
  <c r="M279" i="9"/>
  <c r="L280" i="9"/>
  <c r="L281" i="9"/>
  <c r="M281" i="9"/>
  <c r="N281" i="9"/>
  <c r="L282" i="9"/>
  <c r="L283" i="9"/>
  <c r="M283" i="9"/>
  <c r="L284" i="9"/>
  <c r="M284" i="9"/>
  <c r="N284" i="9" s="1"/>
  <c r="L285" i="9"/>
  <c r="L286" i="9"/>
  <c r="N286" i="9" s="1"/>
  <c r="M286" i="9"/>
  <c r="L287" i="9"/>
  <c r="L288" i="9"/>
  <c r="L289" i="9"/>
  <c r="M289" i="9"/>
  <c r="N289" i="9"/>
  <c r="L290" i="9"/>
  <c r="L291" i="9"/>
  <c r="M291" i="9"/>
  <c r="N291" i="9"/>
  <c r="L292" i="9"/>
  <c r="M292" i="9"/>
  <c r="N292" i="9" s="1"/>
  <c r="L293" i="9"/>
  <c r="M293" i="9"/>
  <c r="L294" i="9"/>
  <c r="N294" i="9" s="1"/>
  <c r="M294" i="9"/>
  <c r="L295" i="9"/>
  <c r="L296" i="9"/>
  <c r="N296" i="9" s="1"/>
  <c r="M296" i="9"/>
  <c r="L297" i="9"/>
  <c r="M297" i="9"/>
  <c r="N297" i="9"/>
  <c r="L298" i="9"/>
  <c r="N298" i="9" s="1"/>
  <c r="M298" i="9"/>
  <c r="L299" i="9"/>
  <c r="M299" i="9"/>
  <c r="N299" i="9"/>
  <c r="L300" i="9"/>
  <c r="L301" i="9"/>
  <c r="L302" i="9"/>
  <c r="N302" i="9" s="1"/>
  <c r="M302" i="9"/>
  <c r="L303" i="9"/>
  <c r="M303" i="9"/>
  <c r="L304" i="9"/>
  <c r="L305" i="9"/>
  <c r="M305" i="9"/>
  <c r="N305" i="9"/>
  <c r="L306" i="9"/>
  <c r="M306" i="9"/>
  <c r="N306" i="9"/>
  <c r="L307" i="9"/>
  <c r="M307" i="9"/>
  <c r="L308" i="9"/>
  <c r="L309" i="9"/>
  <c r="N309" i="9" s="1"/>
  <c r="M309" i="9"/>
  <c r="L310" i="9"/>
  <c r="L311" i="9"/>
  <c r="N311" i="9" s="1"/>
  <c r="M311" i="9"/>
  <c r="L312" i="9"/>
  <c r="N312" i="9" s="1"/>
  <c r="M312" i="9"/>
  <c r="L313" i="9"/>
  <c r="L314" i="9"/>
  <c r="L315" i="9"/>
  <c r="L316" i="9"/>
  <c r="L317" i="9"/>
  <c r="M317" i="9"/>
  <c r="L318" i="9"/>
  <c r="L319" i="9"/>
  <c r="M319" i="9"/>
  <c r="L320" i="9"/>
  <c r="L321" i="9"/>
  <c r="L322" i="9"/>
  <c r="N322" i="9" s="1"/>
  <c r="M322" i="9"/>
  <c r="L323" i="9"/>
  <c r="M323" i="9"/>
  <c r="L324" i="9"/>
  <c r="L325" i="9"/>
  <c r="M325" i="9"/>
  <c r="L326" i="9"/>
  <c r="N326" i="9" s="1"/>
  <c r="M326" i="9"/>
  <c r="L327" i="9"/>
  <c r="L328" i="9"/>
  <c r="N328" i="9" s="1"/>
  <c r="M328" i="9"/>
  <c r="L329" i="9"/>
  <c r="L330" i="9"/>
  <c r="M330" i="9"/>
  <c r="N330" i="9"/>
  <c r="L331" i="9"/>
  <c r="M331" i="9"/>
  <c r="L332" i="9"/>
  <c r="L333" i="9"/>
  <c r="M333" i="9"/>
  <c r="L334" i="9"/>
  <c r="L335" i="9"/>
  <c r="N335" i="9" s="1"/>
  <c r="M335" i="9"/>
  <c r="L336" i="9"/>
  <c r="L337" i="9"/>
  <c r="L338" i="9"/>
  <c r="L339" i="9"/>
  <c r="M339" i="9"/>
  <c r="L340" i="9"/>
  <c r="L341" i="9"/>
  <c r="N341" i="9" s="1"/>
  <c r="M341" i="9"/>
  <c r="L342" i="9"/>
  <c r="L343" i="9"/>
  <c r="L344" i="9"/>
  <c r="N344" i="9" s="1"/>
  <c r="M344" i="9"/>
  <c r="L345" i="9"/>
  <c r="M345" i="9"/>
  <c r="N345" i="9"/>
  <c r="L346" i="9"/>
  <c r="N346" i="9" s="1"/>
  <c r="M346" i="9"/>
  <c r="L347" i="9"/>
  <c r="L348" i="9"/>
  <c r="L349" i="9"/>
  <c r="L350" i="9"/>
  <c r="L351" i="9"/>
  <c r="L352" i="9"/>
  <c r="L353" i="9"/>
  <c r="M353" i="9"/>
  <c r="N353" i="9"/>
  <c r="L354" i="9"/>
  <c r="N354" i="9" s="1"/>
  <c r="M354" i="9"/>
  <c r="L355" i="9"/>
  <c r="M355" i="9"/>
  <c r="L356" i="9"/>
  <c r="L357" i="9"/>
  <c r="M357" i="9"/>
  <c r="L358" i="9"/>
  <c r="N358" i="9" s="1"/>
  <c r="M358" i="9"/>
  <c r="L359" i="9"/>
  <c r="N359" i="9" s="1"/>
  <c r="M359" i="9"/>
  <c r="L360" i="9"/>
  <c r="L361" i="9"/>
  <c r="M361" i="9"/>
  <c r="N361" i="9"/>
  <c r="L362" i="9"/>
  <c r="N362" i="9" s="1"/>
  <c r="M362" i="9"/>
  <c r="L363" i="9"/>
  <c r="L364" i="9"/>
  <c r="L365" i="9"/>
  <c r="N365" i="9" s="1"/>
  <c r="M365" i="9"/>
  <c r="L366" i="9"/>
  <c r="N366" i="9" s="1"/>
  <c r="M366" i="9"/>
  <c r="L2" i="9"/>
  <c r="N2" i="9"/>
  <c r="H366" i="9"/>
  <c r="H365" i="9"/>
  <c r="H364" i="9"/>
  <c r="H363" i="9"/>
  <c r="H362" i="9"/>
  <c r="H361" i="9"/>
  <c r="H360" i="9"/>
  <c r="H359" i="9"/>
  <c r="H358" i="9"/>
  <c r="H357" i="9"/>
  <c r="H356" i="9"/>
  <c r="H355" i="9"/>
  <c r="H354" i="9"/>
  <c r="H353" i="9"/>
  <c r="H352" i="9"/>
  <c r="H351" i="9"/>
  <c r="H350" i="9"/>
  <c r="H349" i="9"/>
  <c r="H348" i="9"/>
  <c r="H347" i="9"/>
  <c r="H346" i="9"/>
  <c r="H345" i="9"/>
  <c r="H344" i="9"/>
  <c r="H343" i="9"/>
  <c r="H342" i="9"/>
  <c r="H341" i="9"/>
  <c r="H340" i="9"/>
  <c r="H339" i="9"/>
  <c r="H338" i="9"/>
  <c r="H337" i="9"/>
  <c r="H336" i="9"/>
  <c r="H335" i="9"/>
  <c r="H334" i="9"/>
  <c r="H333" i="9"/>
  <c r="H332" i="9"/>
  <c r="H331" i="9"/>
  <c r="H330" i="9"/>
  <c r="H329" i="9"/>
  <c r="H328" i="9"/>
  <c r="H327" i="9"/>
  <c r="H326" i="9"/>
  <c r="H325" i="9"/>
  <c r="H324" i="9"/>
  <c r="H323" i="9"/>
  <c r="H322" i="9"/>
  <c r="H321" i="9"/>
  <c r="H320" i="9"/>
  <c r="H319" i="9"/>
  <c r="H318" i="9"/>
  <c r="H317" i="9"/>
  <c r="H316" i="9"/>
  <c r="H315" i="9"/>
  <c r="H314" i="9"/>
  <c r="H313" i="9"/>
  <c r="H312" i="9"/>
  <c r="H311" i="9"/>
  <c r="H310" i="9"/>
  <c r="H309" i="9"/>
  <c r="H308" i="9"/>
  <c r="H307" i="9"/>
  <c r="H306" i="9"/>
  <c r="H305" i="9"/>
  <c r="H304" i="9"/>
  <c r="H303" i="9"/>
  <c r="H302" i="9"/>
  <c r="H301" i="9"/>
  <c r="H300" i="9"/>
  <c r="H299" i="9"/>
  <c r="H298" i="9"/>
  <c r="H297" i="9"/>
  <c r="H296" i="9"/>
  <c r="H295" i="9"/>
  <c r="H294" i="9"/>
  <c r="H293" i="9"/>
  <c r="H292" i="9"/>
  <c r="H291" i="9"/>
  <c r="H290" i="9"/>
  <c r="H289" i="9"/>
  <c r="H288" i="9"/>
  <c r="H287" i="9"/>
  <c r="H286" i="9"/>
  <c r="H285" i="9"/>
  <c r="H284" i="9"/>
  <c r="H283" i="9"/>
  <c r="H282" i="9"/>
  <c r="H281" i="9"/>
  <c r="H280" i="9"/>
  <c r="H279" i="9"/>
  <c r="H278" i="9"/>
  <c r="H277" i="9"/>
  <c r="H276" i="9"/>
  <c r="H275" i="9"/>
  <c r="H274" i="9"/>
  <c r="H273" i="9"/>
  <c r="H272" i="9"/>
  <c r="H271" i="9"/>
  <c r="H270" i="9"/>
  <c r="H269" i="9"/>
  <c r="H268" i="9"/>
  <c r="H267" i="9"/>
  <c r="H266" i="9"/>
  <c r="H265" i="9"/>
  <c r="H264" i="9"/>
  <c r="H263" i="9"/>
  <c r="H262" i="9"/>
  <c r="H261" i="9"/>
  <c r="H260" i="9"/>
  <c r="H259" i="9"/>
  <c r="H258" i="9"/>
  <c r="H257" i="9"/>
  <c r="H256" i="9"/>
  <c r="H255" i="9"/>
  <c r="H254" i="9"/>
  <c r="H253" i="9"/>
  <c r="H252" i="9"/>
  <c r="H251" i="9"/>
  <c r="H250" i="9"/>
  <c r="H249" i="9"/>
  <c r="H248" i="9"/>
  <c r="H247" i="9"/>
  <c r="H246" i="9"/>
  <c r="H245" i="9"/>
  <c r="H244" i="9"/>
  <c r="H243" i="9"/>
  <c r="H242" i="9"/>
  <c r="H241" i="9"/>
  <c r="H240" i="9"/>
  <c r="H239" i="9"/>
  <c r="H238" i="9"/>
  <c r="H237" i="9"/>
  <c r="H236" i="9"/>
  <c r="H235" i="9"/>
  <c r="H234" i="9"/>
  <c r="H233" i="9"/>
  <c r="H232" i="9"/>
  <c r="H231" i="9"/>
  <c r="H230" i="9"/>
  <c r="H229" i="9"/>
  <c r="H228" i="9"/>
  <c r="H227" i="9"/>
  <c r="H226" i="9"/>
  <c r="H225" i="9"/>
  <c r="H224" i="9"/>
  <c r="H223" i="9"/>
  <c r="H222" i="9"/>
  <c r="H221" i="9"/>
  <c r="H220" i="9"/>
  <c r="H219" i="9"/>
  <c r="H218" i="9"/>
  <c r="H217" i="9"/>
  <c r="H216" i="9"/>
  <c r="H215" i="9"/>
  <c r="H214" i="9"/>
  <c r="H213" i="9"/>
  <c r="H212" i="9"/>
  <c r="H211" i="9"/>
  <c r="H210" i="9"/>
  <c r="H209" i="9"/>
  <c r="H208" i="9"/>
  <c r="H207" i="9"/>
  <c r="H206" i="9"/>
  <c r="H205" i="9"/>
  <c r="H204" i="9"/>
  <c r="H203" i="9"/>
  <c r="H202" i="9"/>
  <c r="H201" i="9"/>
  <c r="H200" i="9"/>
  <c r="H199" i="9"/>
  <c r="H198" i="9"/>
  <c r="H197" i="9"/>
  <c r="H196" i="9"/>
  <c r="H195" i="9"/>
  <c r="H194" i="9"/>
  <c r="H193" i="9"/>
  <c r="H192" i="9"/>
  <c r="H191" i="9"/>
  <c r="H190" i="9"/>
  <c r="H189" i="9"/>
  <c r="H188" i="9"/>
  <c r="H187" i="9"/>
  <c r="H186" i="9"/>
  <c r="H185" i="9"/>
  <c r="H184" i="9"/>
  <c r="H183" i="9"/>
  <c r="H182" i="9"/>
  <c r="H181" i="9"/>
  <c r="H180" i="9"/>
  <c r="H179" i="9"/>
  <c r="H178" i="9"/>
  <c r="H177" i="9"/>
  <c r="H176" i="9"/>
  <c r="H175" i="9"/>
  <c r="H174" i="9"/>
  <c r="H173" i="9"/>
  <c r="H172" i="9"/>
  <c r="H171" i="9"/>
  <c r="H170" i="9"/>
  <c r="H169" i="9"/>
  <c r="H168" i="9"/>
  <c r="H167" i="9"/>
  <c r="H166" i="9"/>
  <c r="H165" i="9"/>
  <c r="H164" i="9"/>
  <c r="H163" i="9"/>
  <c r="H162" i="9"/>
  <c r="H161" i="9"/>
  <c r="H160" i="9"/>
  <c r="H159" i="9"/>
  <c r="H158" i="9"/>
  <c r="H157" i="9"/>
  <c r="H156" i="9"/>
  <c r="H155" i="9"/>
  <c r="H154" i="9"/>
  <c r="H153" i="9"/>
  <c r="H152" i="9"/>
  <c r="H151" i="9"/>
  <c r="H150" i="9"/>
  <c r="H149" i="9"/>
  <c r="H148" i="9"/>
  <c r="H147" i="9"/>
  <c r="H146" i="9"/>
  <c r="H145" i="9"/>
  <c r="H144" i="9"/>
  <c r="H143" i="9"/>
  <c r="H142" i="9"/>
  <c r="H141" i="9"/>
  <c r="H140" i="9"/>
  <c r="H139" i="9"/>
  <c r="H138" i="9"/>
  <c r="H137" i="9"/>
  <c r="H136" i="9"/>
  <c r="H135" i="9"/>
  <c r="H134" i="9"/>
  <c r="H133" i="9"/>
  <c r="H132" i="9"/>
  <c r="H131" i="9"/>
  <c r="H130" i="9"/>
  <c r="H129" i="9"/>
  <c r="H128" i="9"/>
  <c r="H127" i="9"/>
  <c r="H126" i="9"/>
  <c r="H125" i="9"/>
  <c r="H124" i="9"/>
  <c r="H123" i="9"/>
  <c r="H122" i="9"/>
  <c r="H121" i="9"/>
  <c r="H120" i="9"/>
  <c r="H119" i="9"/>
  <c r="H118" i="9"/>
  <c r="H117" i="9"/>
  <c r="H116" i="9"/>
  <c r="H115" i="9"/>
  <c r="H114" i="9"/>
  <c r="H113" i="9"/>
  <c r="H112" i="9"/>
  <c r="H111" i="9"/>
  <c r="H110" i="9"/>
  <c r="H109" i="9"/>
  <c r="H108" i="9"/>
  <c r="H107" i="9"/>
  <c r="H106" i="9"/>
  <c r="H105" i="9"/>
  <c r="H104" i="9"/>
  <c r="H103" i="9"/>
  <c r="H102" i="9"/>
  <c r="H101" i="9"/>
  <c r="H100" i="9"/>
  <c r="H99" i="9"/>
  <c r="H98" i="9"/>
  <c r="H97" i="9"/>
  <c r="H96" i="9"/>
  <c r="H95" i="9"/>
  <c r="H94" i="9"/>
  <c r="H93" i="9"/>
  <c r="H92" i="9"/>
  <c r="H91" i="9"/>
  <c r="H90" i="9"/>
  <c r="H89" i="9"/>
  <c r="H88" i="9"/>
  <c r="H87" i="9"/>
  <c r="H86" i="9"/>
  <c r="H85" i="9"/>
  <c r="H84" i="9"/>
  <c r="H83" i="9"/>
  <c r="H82" i="9"/>
  <c r="H81" i="9"/>
  <c r="H80" i="9"/>
  <c r="H79" i="9"/>
  <c r="H78" i="9"/>
  <c r="H77" i="9"/>
  <c r="H76" i="9"/>
  <c r="H75" i="9"/>
  <c r="H74" i="9"/>
  <c r="H73" i="9"/>
  <c r="H72" i="9"/>
  <c r="H71" i="9"/>
  <c r="H70" i="9"/>
  <c r="H69" i="9"/>
  <c r="H68" i="9"/>
  <c r="H67" i="9"/>
  <c r="H66" i="9"/>
  <c r="H65" i="9"/>
  <c r="H64" i="9"/>
  <c r="H63" i="9"/>
  <c r="H62" i="9"/>
  <c r="H61" i="9"/>
  <c r="H60" i="9"/>
  <c r="H59" i="9"/>
  <c r="H58" i="9"/>
  <c r="H57" i="9"/>
  <c r="H56" i="9"/>
  <c r="H55" i="9"/>
  <c r="H54" i="9"/>
  <c r="H53" i="9"/>
  <c r="H52" i="9"/>
  <c r="H51" i="9"/>
  <c r="H50" i="9"/>
  <c r="H49" i="9"/>
  <c r="H48" i="9"/>
  <c r="H47" i="9"/>
  <c r="H46" i="9"/>
  <c r="H45" i="9"/>
  <c r="H44" i="9"/>
  <c r="H43" i="9"/>
  <c r="H42" i="9"/>
  <c r="H41" i="9"/>
  <c r="H40" i="9"/>
  <c r="H39" i="9"/>
  <c r="H38" i="9"/>
  <c r="H37" i="9"/>
  <c r="H36" i="9"/>
  <c r="H35" i="9"/>
  <c r="H34" i="9"/>
  <c r="H33" i="9"/>
  <c r="H32" i="9"/>
  <c r="H31" i="9"/>
  <c r="H30" i="9"/>
  <c r="H29" i="9"/>
  <c r="H28" i="9"/>
  <c r="H27" i="9"/>
  <c r="H26" i="9"/>
  <c r="H25" i="9"/>
  <c r="H24" i="9"/>
  <c r="H23" i="9"/>
  <c r="H22" i="9"/>
  <c r="H21" i="9"/>
  <c r="H20" i="9"/>
  <c r="H19" i="9"/>
  <c r="H18" i="9"/>
  <c r="H17" i="9"/>
  <c r="H16" i="9"/>
  <c r="H15" i="9"/>
  <c r="H14" i="9"/>
  <c r="H13" i="9"/>
  <c r="H12" i="9"/>
  <c r="H11" i="9"/>
  <c r="H10" i="9"/>
  <c r="H9" i="9"/>
  <c r="H8" i="9"/>
  <c r="H7" i="9"/>
  <c r="H6" i="9"/>
  <c r="H5" i="9"/>
  <c r="H4" i="9"/>
  <c r="H3" i="9"/>
  <c r="H2" i="9"/>
  <c r="K6" i="2"/>
  <c r="K9" i="2"/>
  <c r="K13" i="2" s="1"/>
  <c r="K17" i="2" a="1"/>
  <c r="K21" i="2" s="1"/>
  <c r="K22" i="2"/>
  <c r="K11" i="2"/>
  <c r="K12" i="2" s="1"/>
  <c r="K10" i="2"/>
  <c r="K8" i="2"/>
  <c r="K7" i="2"/>
  <c r="K24" i="2" l="1"/>
  <c r="M343" i="9"/>
  <c r="N343" i="9" s="1"/>
  <c r="M327" i="9"/>
  <c r="N327" i="9" s="1"/>
  <c r="M300" i="9"/>
  <c r="N300" i="9" s="1"/>
  <c r="M229" i="9"/>
  <c r="N229" i="9"/>
  <c r="N61" i="9"/>
  <c r="M10" i="9"/>
  <c r="N10" i="9" s="1"/>
  <c r="M42" i="9"/>
  <c r="N42" i="9" s="1"/>
  <c r="M74" i="9"/>
  <c r="N74" i="9" s="1"/>
  <c r="M170" i="9"/>
  <c r="N170" i="9" s="1"/>
  <c r="M194" i="9"/>
  <c r="N194" i="9" s="1"/>
  <c r="M234" i="9"/>
  <c r="N234" i="9" s="1"/>
  <c r="M250" i="9"/>
  <c r="N250" i="9" s="1"/>
  <c r="M258" i="9"/>
  <c r="N258" i="9" s="1"/>
  <c r="M266" i="9"/>
  <c r="N266" i="9" s="1"/>
  <c r="M314" i="9"/>
  <c r="N314" i="9" s="1"/>
  <c r="M4" i="9"/>
  <c r="M16" i="9"/>
  <c r="M32" i="9"/>
  <c r="M48" i="9"/>
  <c r="M152" i="9"/>
  <c r="M176" i="9"/>
  <c r="M216" i="9"/>
  <c r="M232" i="9"/>
  <c r="M248" i="9"/>
  <c r="M264" i="9"/>
  <c r="M272" i="9"/>
  <c r="N272" i="9" s="1"/>
  <c r="M280" i="9"/>
  <c r="M288" i="9"/>
  <c r="M320" i="9"/>
  <c r="N320" i="9" s="1"/>
  <c r="M360" i="9"/>
  <c r="M5" i="9"/>
  <c r="N5" i="9" s="1"/>
  <c r="M68" i="9"/>
  <c r="N68" i="9" s="1"/>
  <c r="M220" i="9"/>
  <c r="N220" i="9" s="1"/>
  <c r="M107" i="9"/>
  <c r="N107" i="9" s="1"/>
  <c r="M115" i="9"/>
  <c r="N115" i="9" s="1"/>
  <c r="M123" i="9"/>
  <c r="N123" i="9" s="1"/>
  <c r="M139" i="9"/>
  <c r="N139" i="9" s="1"/>
  <c r="M155" i="9"/>
  <c r="N155" i="9" s="1"/>
  <c r="M195" i="9"/>
  <c r="N195" i="9" s="1"/>
  <c r="M211" i="9"/>
  <c r="N211" i="9" s="1"/>
  <c r="M227" i="9"/>
  <c r="N227" i="9" s="1"/>
  <c r="M347" i="9"/>
  <c r="N347" i="9" s="1"/>
  <c r="M363" i="9"/>
  <c r="N363" i="9" s="1"/>
  <c r="M7" i="9"/>
  <c r="N7" i="9" s="1"/>
  <c r="M14" i="9"/>
  <c r="N14" i="9" s="1"/>
  <c r="M22" i="9"/>
  <c r="N22" i="9" s="1"/>
  <c r="M38" i="9"/>
  <c r="M94" i="9"/>
  <c r="M110" i="9"/>
  <c r="M134" i="9"/>
  <c r="M150" i="9"/>
  <c r="M158" i="9"/>
  <c r="M198" i="9"/>
  <c r="M230" i="9"/>
  <c r="M334" i="9"/>
  <c r="N334" i="9" s="1"/>
  <c r="M350" i="9"/>
  <c r="M52" i="9"/>
  <c r="N52" i="9" s="1"/>
  <c r="M76" i="9"/>
  <c r="N76" i="9" s="1"/>
  <c r="M84" i="9"/>
  <c r="N84" i="9" s="1"/>
  <c r="M116" i="9"/>
  <c r="N116" i="9" s="1"/>
  <c r="M148" i="9"/>
  <c r="N148" i="9" s="1"/>
  <c r="M180" i="9"/>
  <c r="N180" i="9" s="1"/>
  <c r="M57" i="9"/>
  <c r="N57" i="9" s="1"/>
  <c r="M73" i="9"/>
  <c r="N73" i="9" s="1"/>
  <c r="M89" i="9"/>
  <c r="N89" i="9" s="1"/>
  <c r="M113" i="9"/>
  <c r="N113" i="9" s="1"/>
  <c r="M193" i="9"/>
  <c r="N193" i="9" s="1"/>
  <c r="M233" i="9"/>
  <c r="N233" i="9" s="1"/>
  <c r="M249" i="9"/>
  <c r="N249" i="9" s="1"/>
  <c r="M257" i="9"/>
  <c r="N257" i="9" s="1"/>
  <c r="M313" i="9"/>
  <c r="N313" i="9" s="1"/>
  <c r="M321" i="9"/>
  <c r="N321" i="9" s="1"/>
  <c r="M329" i="9"/>
  <c r="N329" i="9" s="1"/>
  <c r="M337" i="9"/>
  <c r="N337" i="9" s="1"/>
  <c r="N357" i="9"/>
  <c r="M260" i="9"/>
  <c r="N260" i="9" s="1"/>
  <c r="N248" i="9"/>
  <c r="M237" i="9"/>
  <c r="N221" i="9"/>
  <c r="M205" i="9"/>
  <c r="M191" i="9"/>
  <c r="N176" i="9"/>
  <c r="N152" i="9"/>
  <c r="M143" i="9"/>
  <c r="N125" i="9"/>
  <c r="N101" i="9"/>
  <c r="N94" i="9"/>
  <c r="N53" i="9"/>
  <c r="N29" i="9"/>
  <c r="N4" i="9"/>
  <c r="N350" i="9"/>
  <c r="K23" i="2"/>
  <c r="K31" i="2"/>
  <c r="K17" i="2"/>
  <c r="K25" i="2"/>
  <c r="K33" i="2"/>
  <c r="K27" i="2"/>
  <c r="K35" i="2"/>
  <c r="K18" i="2"/>
  <c r="K26" i="2"/>
  <c r="K34" i="2"/>
  <c r="K19" i="2"/>
  <c r="K20" i="2"/>
  <c r="K28" i="2"/>
  <c r="K36" i="2"/>
  <c r="M364" i="9"/>
  <c r="N364" i="9" s="1"/>
  <c r="N333" i="9"/>
  <c r="M285" i="9"/>
  <c r="N271" i="9"/>
  <c r="N264" i="9"/>
  <c r="N237" i="9"/>
  <c r="N205" i="9"/>
  <c r="N191" i="9"/>
  <c r="M175" i="9"/>
  <c r="M167" i="9"/>
  <c r="N143" i="9"/>
  <c r="N117" i="9"/>
  <c r="N85" i="9"/>
  <c r="N77" i="9"/>
  <c r="N48" i="9"/>
  <c r="N21" i="9"/>
  <c r="N13" i="9"/>
  <c r="N360" i="9"/>
  <c r="M356" i="9"/>
  <c r="N356" i="9" s="1"/>
  <c r="N285" i="9"/>
  <c r="M277" i="9"/>
  <c r="M263" i="9"/>
  <c r="N232" i="9"/>
  <c r="N175" i="9"/>
  <c r="N167" i="9"/>
  <c r="M71" i="9"/>
  <c r="N71" i="9" s="1"/>
  <c r="M47" i="9"/>
  <c r="M39" i="9"/>
  <c r="N39" i="9" s="1"/>
  <c r="N32" i="9"/>
  <c r="M348" i="9"/>
  <c r="N348" i="9" s="1"/>
  <c r="M332" i="9"/>
  <c r="N332" i="9" s="1"/>
  <c r="N325" i="9"/>
  <c r="N317" i="9"/>
  <c r="M301" i="9"/>
  <c r="M295" i="9"/>
  <c r="N277" i="9"/>
  <c r="N263" i="9"/>
  <c r="M223" i="9"/>
  <c r="N216" i="9"/>
  <c r="M199" i="9"/>
  <c r="N150" i="9"/>
  <c r="N134" i="9"/>
  <c r="M63" i="9"/>
  <c r="N47" i="9"/>
  <c r="M31" i="9"/>
  <c r="N6" i="9"/>
  <c r="M8" i="9"/>
  <c r="N8" i="9" s="1"/>
  <c r="M26" i="9"/>
  <c r="N26" i="9" s="1"/>
  <c r="M34" i="9"/>
  <c r="N34" i="9" s="1"/>
  <c r="M82" i="9"/>
  <c r="N82" i="9" s="1"/>
  <c r="M98" i="9"/>
  <c r="N98" i="9" s="1"/>
  <c r="M122" i="9"/>
  <c r="N122" i="9" s="1"/>
  <c r="M186" i="9"/>
  <c r="N186" i="9" s="1"/>
  <c r="M202" i="9"/>
  <c r="N202" i="9" s="1"/>
  <c r="M226" i="9"/>
  <c r="N226" i="9" s="1"/>
  <c r="M282" i="9"/>
  <c r="N282" i="9" s="1"/>
  <c r="M290" i="9"/>
  <c r="N290" i="9" s="1"/>
  <c r="M338" i="9"/>
  <c r="N338" i="9" s="1"/>
  <c r="M88" i="9"/>
  <c r="N88" i="9" s="1"/>
  <c r="M104" i="9"/>
  <c r="N104" i="9" s="1"/>
  <c r="M184" i="9"/>
  <c r="N184" i="9" s="1"/>
  <c r="M200" i="9"/>
  <c r="N200" i="9" s="1"/>
  <c r="M304" i="9"/>
  <c r="N304" i="9" s="1"/>
  <c r="M336" i="9"/>
  <c r="M352" i="9"/>
  <c r="M19" i="9"/>
  <c r="N19" i="9" s="1"/>
  <c r="M67" i="9"/>
  <c r="N67" i="9" s="1"/>
  <c r="M75" i="9"/>
  <c r="N75" i="9" s="1"/>
  <c r="M83" i="9"/>
  <c r="N83" i="9" s="1"/>
  <c r="M91" i="9"/>
  <c r="N91" i="9" s="1"/>
  <c r="M163" i="9"/>
  <c r="N163" i="9" s="1"/>
  <c r="M171" i="9"/>
  <c r="N171" i="9" s="1"/>
  <c r="M235" i="9"/>
  <c r="N235" i="9" s="1"/>
  <c r="M259" i="9"/>
  <c r="N259" i="9" s="1"/>
  <c r="M315" i="9"/>
  <c r="N315" i="9" s="1"/>
  <c r="M46" i="9"/>
  <c r="M54" i="9"/>
  <c r="N54" i="9" s="1"/>
  <c r="M62" i="9"/>
  <c r="M126" i="9"/>
  <c r="N126" i="9" s="1"/>
  <c r="M142" i="9"/>
  <c r="N142" i="9" s="1"/>
  <c r="M174" i="9"/>
  <c r="N174" i="9" s="1"/>
  <c r="M182" i="9"/>
  <c r="N182" i="9" s="1"/>
  <c r="M246" i="9"/>
  <c r="N246" i="9" s="1"/>
  <c r="M254" i="9"/>
  <c r="N254" i="9" s="1"/>
  <c r="M262" i="9"/>
  <c r="M310" i="9"/>
  <c r="N310" i="9" s="1"/>
  <c r="M318" i="9"/>
  <c r="N318" i="9" s="1"/>
  <c r="M342" i="9"/>
  <c r="M44" i="9"/>
  <c r="N44" i="9" s="1"/>
  <c r="M49" i="9"/>
  <c r="N49" i="9" s="1"/>
  <c r="M145" i="9"/>
  <c r="N145" i="9" s="1"/>
  <c r="M153" i="9"/>
  <c r="N153" i="9" s="1"/>
  <c r="M201" i="9"/>
  <c r="N201" i="9" s="1"/>
  <c r="M209" i="9"/>
  <c r="N209" i="9" s="1"/>
  <c r="M273" i="9"/>
  <c r="N273" i="9" s="1"/>
  <c r="M196" i="9"/>
  <c r="N196" i="9" s="1"/>
  <c r="M213" i="9"/>
  <c r="N213" i="9" s="1"/>
  <c r="N352" i="9"/>
  <c r="M340" i="9"/>
  <c r="N340" i="9" s="1"/>
  <c r="N336" i="9"/>
  <c r="M308" i="9"/>
  <c r="N308" i="9" s="1"/>
  <c r="N301" i="9"/>
  <c r="N295" i="9"/>
  <c r="N288" i="9"/>
  <c r="N262" i="9"/>
  <c r="M253" i="9"/>
  <c r="N223" i="9"/>
  <c r="M207" i="9"/>
  <c r="N199" i="9"/>
  <c r="M173" i="9"/>
  <c r="N159" i="9"/>
  <c r="N141" i="9"/>
  <c r="M133" i="9"/>
  <c r="M119" i="9"/>
  <c r="N119" i="9" s="1"/>
  <c r="N111" i="9"/>
  <c r="N103" i="9"/>
  <c r="N63" i="9"/>
  <c r="N46" i="9"/>
  <c r="N38" i="9"/>
  <c r="N31" i="9"/>
  <c r="N16" i="9"/>
  <c r="M349" i="9"/>
  <c r="N349" i="9" s="1"/>
  <c r="N342" i="9"/>
  <c r="N319" i="9"/>
  <c r="N303" i="9"/>
  <c r="N293" i="9"/>
  <c r="K14" i="2"/>
  <c r="K32" i="2"/>
  <c r="K30" i="2"/>
  <c r="K29" i="2"/>
  <c r="M351" i="9"/>
  <c r="N351" i="9" s="1"/>
  <c r="M324" i="9"/>
  <c r="N324" i="9" s="1"/>
  <c r="M316" i="9"/>
  <c r="N316" i="9" s="1"/>
  <c r="M287" i="9"/>
  <c r="N287" i="9" s="1"/>
  <c r="N280" i="9"/>
  <c r="M276" i="9"/>
  <c r="N276" i="9" s="1"/>
  <c r="N269" i="9"/>
  <c r="N253" i="9"/>
  <c r="N245" i="9"/>
  <c r="N239" i="9"/>
  <c r="N230" i="9"/>
  <c r="N215" i="9"/>
  <c r="N207" i="9"/>
  <c r="N198" i="9"/>
  <c r="N173" i="9"/>
  <c r="N158" i="9"/>
  <c r="N133" i="9"/>
  <c r="N110" i="9"/>
  <c r="N62" i="9"/>
  <c r="M45" i="9"/>
  <c r="N45" i="9" s="1"/>
  <c r="M37" i="9"/>
  <c r="N37" i="9" s="1"/>
  <c r="M15" i="9"/>
  <c r="N15" i="9" s="1"/>
  <c r="R29" i="2"/>
  <c r="R21" i="2"/>
  <c r="R36" i="2"/>
  <c r="R28" i="2"/>
  <c r="R20" i="2"/>
  <c r="N355" i="9"/>
  <c r="N339" i="9"/>
  <c r="N331" i="9"/>
  <c r="N323" i="9"/>
  <c r="N307" i="9"/>
  <c r="N283" i="9"/>
  <c r="N219" i="9"/>
  <c r="N203" i="9"/>
  <c r="N187" i="9"/>
  <c r="N179" i="9"/>
  <c r="N147" i="9"/>
  <c r="N51" i="9"/>
  <c r="N43" i="9"/>
  <c r="R35" i="2"/>
  <c r="R27" i="2"/>
  <c r="R19" i="2"/>
  <c r="R34" i="2"/>
  <c r="R26" i="2"/>
  <c r="R18" i="2"/>
  <c r="R33" i="2"/>
  <c r="R25" i="2"/>
  <c r="R17" i="2"/>
  <c r="R31" i="2"/>
  <c r="R23" i="2"/>
  <c r="R30" i="2"/>
  <c r="B25" i="2"/>
  <c r="I269" i="9" l="1"/>
  <c r="I309" i="9"/>
  <c r="I289" i="9"/>
  <c r="I223" i="9"/>
  <c r="I100" i="9"/>
  <c r="I174" i="9"/>
  <c r="I323" i="9"/>
  <c r="I122" i="9"/>
  <c r="I329" i="9"/>
  <c r="I213" i="9"/>
  <c r="I315" i="9"/>
  <c r="I24" i="9"/>
  <c r="I288" i="9"/>
  <c r="I70" i="9"/>
  <c r="I231" i="9"/>
  <c r="I238" i="9"/>
  <c r="I127" i="9"/>
  <c r="I167" i="9"/>
  <c r="I232" i="9"/>
  <c r="I29" i="9"/>
  <c r="I166" i="9"/>
  <c r="I347" i="9"/>
  <c r="I243" i="9"/>
  <c r="I56" i="9"/>
  <c r="I25" i="9"/>
  <c r="I331" i="9"/>
  <c r="I274" i="9"/>
  <c r="I85" i="9"/>
  <c r="I19" i="9"/>
  <c r="I129" i="9"/>
  <c r="I134" i="9"/>
  <c r="I350" i="9"/>
  <c r="I44" i="9"/>
  <c r="I59" i="9"/>
  <c r="I147" i="9"/>
  <c r="I351" i="9"/>
  <c r="I327" i="9"/>
  <c r="I54" i="9"/>
  <c r="I285" i="9"/>
  <c r="I77" i="9"/>
  <c r="I80" i="9"/>
  <c r="I18" i="9"/>
  <c r="I30" i="9"/>
  <c r="I178" i="9"/>
  <c r="I198" i="9"/>
  <c r="I117" i="9"/>
  <c r="I325" i="9"/>
  <c r="I184" i="9"/>
  <c r="I65" i="9"/>
  <c r="I201" i="9"/>
  <c r="I72" i="9"/>
  <c r="I165" i="9"/>
  <c r="I32" i="9"/>
  <c r="I146" i="9"/>
  <c r="I290" i="9"/>
  <c r="I39" i="9"/>
  <c r="I330" i="9"/>
  <c r="I172" i="9"/>
  <c r="I217" i="9"/>
  <c r="I259" i="9"/>
  <c r="I363" i="9"/>
  <c r="I156" i="9"/>
  <c r="I115" i="9"/>
  <c r="I31" i="9"/>
  <c r="I298" i="9"/>
  <c r="I60" i="9"/>
  <c r="I305" i="9"/>
  <c r="I202" i="9"/>
  <c r="I241" i="9"/>
  <c r="I280" i="9"/>
  <c r="I260" i="9"/>
  <c r="I313" i="9"/>
  <c r="I36" i="9"/>
  <c r="I310" i="9"/>
  <c r="I138" i="9"/>
  <c r="I26" i="9"/>
  <c r="I197" i="9"/>
  <c r="I140" i="9"/>
  <c r="I108" i="9"/>
  <c r="I143" i="9"/>
  <c r="I7" i="9"/>
  <c r="I154" i="9"/>
  <c r="I164" i="9"/>
  <c r="I209" i="9"/>
  <c r="I278" i="9"/>
  <c r="I49" i="9"/>
  <c r="I158" i="9"/>
  <c r="I131" i="9"/>
  <c r="I150" i="9"/>
  <c r="I57" i="9"/>
  <c r="I277" i="9"/>
  <c r="I69" i="9"/>
  <c r="I264" i="9"/>
  <c r="I99" i="9"/>
  <c r="I90" i="9"/>
  <c r="I282" i="9"/>
  <c r="I157" i="9"/>
  <c r="I311" i="9"/>
  <c r="I360" i="9"/>
  <c r="I257" i="9"/>
  <c r="I189" i="9"/>
  <c r="I136" i="9"/>
  <c r="I341" i="9"/>
  <c r="I258" i="9"/>
  <c r="I17" i="9"/>
  <c r="I142" i="9"/>
  <c r="I365" i="9"/>
  <c r="I55" i="9"/>
  <c r="I181" i="9"/>
  <c r="I354" i="9"/>
  <c r="I86" i="9"/>
  <c r="I335" i="9"/>
  <c r="I6" i="9"/>
  <c r="I176" i="9"/>
  <c r="I97" i="9"/>
  <c r="I3" i="9"/>
  <c r="I23" i="9"/>
  <c r="I182" i="9"/>
  <c r="I314" i="9"/>
  <c r="I61" i="9"/>
  <c r="I344" i="9"/>
  <c r="I83" i="9"/>
  <c r="I188" i="9"/>
  <c r="I267" i="9"/>
  <c r="I328" i="9"/>
  <c r="I312" i="9"/>
  <c r="I316" i="9"/>
  <c r="I218" i="9"/>
  <c r="I112" i="9"/>
  <c r="I79" i="9"/>
  <c r="I194" i="9"/>
  <c r="I251" i="9"/>
  <c r="I348" i="9"/>
  <c r="I52" i="9"/>
  <c r="I357" i="9"/>
  <c r="I20" i="9"/>
  <c r="I171" i="9"/>
  <c r="I82" i="9"/>
  <c r="I109" i="9"/>
  <c r="I281" i="9"/>
  <c r="I111" i="9"/>
  <c r="I110" i="9"/>
  <c r="I320" i="9"/>
  <c r="I366" i="9"/>
  <c r="I124" i="9"/>
  <c r="I249" i="9"/>
  <c r="I177" i="9"/>
  <c r="I272" i="9"/>
  <c r="I13" i="9"/>
  <c r="I204" i="9"/>
  <c r="I27" i="9"/>
  <c r="I185" i="9"/>
  <c r="I276" i="9"/>
  <c r="I38" i="9"/>
  <c r="I248" i="9"/>
  <c r="I179" i="9"/>
  <c r="I74" i="9"/>
  <c r="I291" i="9"/>
  <c r="I34" i="9"/>
  <c r="I116" i="9"/>
  <c r="I253" i="9"/>
  <c r="I169" i="9"/>
  <c r="I37" i="9"/>
  <c r="I159" i="9"/>
  <c r="I141" i="9"/>
  <c r="I242" i="9"/>
  <c r="I214" i="9"/>
  <c r="I326" i="9"/>
  <c r="I173" i="9"/>
  <c r="I227" i="9"/>
  <c r="I303" i="9"/>
  <c r="I275" i="9"/>
  <c r="I336" i="9"/>
  <c r="I104" i="9"/>
  <c r="I180" i="9"/>
  <c r="I126" i="9"/>
  <c r="I151" i="9"/>
  <c r="I87" i="9"/>
  <c r="I40" i="9"/>
  <c r="I240" i="9"/>
  <c r="I50" i="9"/>
  <c r="I338" i="9"/>
  <c r="I73" i="9"/>
  <c r="I92" i="9"/>
  <c r="I355" i="9"/>
  <c r="I160" i="9"/>
  <c r="I271" i="9"/>
  <c r="I78" i="9"/>
  <c r="I319" i="9"/>
  <c r="I107" i="9"/>
  <c r="I306" i="9"/>
  <c r="I66" i="9"/>
  <c r="I236" i="9"/>
  <c r="I14" i="9"/>
  <c r="I155" i="9"/>
  <c r="I119" i="9"/>
  <c r="I301" i="9"/>
  <c r="I125" i="9"/>
  <c r="I261" i="9"/>
  <c r="I203" i="9"/>
  <c r="I28" i="9"/>
  <c r="I292" i="9"/>
  <c r="I317" i="9"/>
  <c r="I219" i="9"/>
  <c r="I21" i="9"/>
  <c r="I196" i="9"/>
  <c r="I266" i="9"/>
  <c r="I48" i="9"/>
  <c r="I96" i="9"/>
  <c r="I130" i="9"/>
  <c r="I286" i="9"/>
  <c r="I47" i="9"/>
  <c r="I121" i="9"/>
  <c r="I9" i="9"/>
  <c r="I102" i="9"/>
  <c r="I262" i="9"/>
  <c r="I128" i="9"/>
  <c r="I63" i="9"/>
  <c r="I132" i="9"/>
  <c r="I16" i="9"/>
  <c r="I268" i="9"/>
  <c r="I195" i="9"/>
  <c r="I101" i="9"/>
  <c r="I183" i="9"/>
  <c r="I88" i="9"/>
  <c r="I58" i="9"/>
  <c r="I163" i="9"/>
  <c r="I322" i="9"/>
  <c r="I299" i="9"/>
  <c r="I211" i="9"/>
  <c r="I237" i="9"/>
  <c r="I5" i="9"/>
  <c r="I216" i="9"/>
  <c r="I89" i="9"/>
  <c r="I93" i="9"/>
  <c r="I91" i="9"/>
  <c r="I263" i="9"/>
  <c r="I191" i="9"/>
  <c r="I67" i="9"/>
  <c r="I270" i="9"/>
  <c r="I137" i="9"/>
  <c r="I234" i="9"/>
  <c r="I250" i="9"/>
  <c r="I193" i="9"/>
  <c r="I246" i="9"/>
  <c r="I8" i="9"/>
  <c r="I199" i="9"/>
  <c r="I41" i="9"/>
  <c r="I11" i="9"/>
  <c r="I304" i="9"/>
  <c r="I168" i="9"/>
  <c r="I239" i="9"/>
  <c r="I15" i="9"/>
  <c r="I346" i="9"/>
  <c r="I149" i="9"/>
  <c r="I161" i="9"/>
  <c r="I152" i="9"/>
  <c r="I68" i="9"/>
  <c r="I145" i="9"/>
  <c r="I339" i="9"/>
  <c r="I98" i="9"/>
  <c r="I359" i="9"/>
  <c r="I175" i="9"/>
  <c r="I224" i="9"/>
  <c r="I294" i="9"/>
  <c r="I332" i="9"/>
  <c r="I230" i="9"/>
  <c r="I62" i="9"/>
  <c r="I190" i="9"/>
  <c r="I51" i="9"/>
  <c r="I207" i="9"/>
  <c r="I114" i="9"/>
  <c r="I302" i="9"/>
  <c r="I170" i="9"/>
  <c r="I284" i="9"/>
  <c r="I35" i="9"/>
  <c r="I221" i="9"/>
  <c r="I139" i="9"/>
  <c r="I22" i="9"/>
  <c r="I153" i="9"/>
  <c r="I46" i="9"/>
  <c r="I340" i="9"/>
  <c r="I33" i="9"/>
  <c r="I337" i="9"/>
  <c r="I252" i="9"/>
  <c r="I210" i="9"/>
  <c r="I358" i="9"/>
  <c r="I75" i="9"/>
  <c r="I362" i="9"/>
  <c r="I113" i="9"/>
  <c r="I12" i="9"/>
  <c r="I245" i="9"/>
  <c r="I353" i="9"/>
  <c r="I106" i="9"/>
  <c r="I233" i="9"/>
  <c r="I208" i="9"/>
  <c r="I364" i="9"/>
  <c r="I133" i="9"/>
  <c r="I162" i="9"/>
  <c r="I295" i="9"/>
  <c r="I361" i="9"/>
  <c r="I76" i="9"/>
  <c r="I186" i="9"/>
  <c r="I94" i="9"/>
  <c r="I10" i="9"/>
  <c r="I118" i="9"/>
  <c r="I279" i="9"/>
  <c r="I308" i="9"/>
  <c r="I255" i="9"/>
  <c r="I45" i="9"/>
  <c r="I2" i="9"/>
  <c r="I226" i="9"/>
  <c r="I300" i="9"/>
  <c r="I148" i="9"/>
  <c r="I235" i="9"/>
  <c r="I287" i="9"/>
  <c r="I356" i="9"/>
  <c r="I307" i="9"/>
  <c r="I283" i="9"/>
  <c r="I349" i="9"/>
  <c r="I64" i="9"/>
  <c r="I120" i="9"/>
  <c r="I187" i="9"/>
  <c r="I352" i="9"/>
  <c r="I192" i="9"/>
  <c r="I321" i="9"/>
  <c r="I345" i="9"/>
  <c r="I247" i="9"/>
  <c r="I228" i="9"/>
  <c r="I215" i="9"/>
  <c r="I123" i="9"/>
  <c r="I342" i="9"/>
  <c r="I222" i="9"/>
  <c r="I53" i="9"/>
  <c r="I42" i="9"/>
  <c r="I144" i="9"/>
  <c r="I43" i="9"/>
  <c r="I229" i="9"/>
  <c r="I212" i="9"/>
  <c r="I71" i="9"/>
  <c r="I135" i="9"/>
  <c r="I293" i="9"/>
  <c r="I205" i="9"/>
  <c r="I296" i="9"/>
  <c r="I256" i="9"/>
  <c r="I343" i="9"/>
  <c r="I200" i="9"/>
  <c r="I105" i="9"/>
  <c r="I318" i="9"/>
  <c r="I81" i="9"/>
  <c r="I103" i="9"/>
  <c r="I254" i="9"/>
  <c r="I333" i="9"/>
  <c r="I297" i="9"/>
  <c r="I84" i="9"/>
  <c r="I334" i="9"/>
  <c r="I265" i="9"/>
  <c r="I324" i="9"/>
  <c r="I95" i="9"/>
  <c r="I273" i="9"/>
  <c r="I244" i="9"/>
  <c r="I220" i="9"/>
  <c r="I206" i="9"/>
  <c r="I4" i="9"/>
  <c r="I225" i="9"/>
  <c r="K169" i="9"/>
  <c r="K304" i="9"/>
  <c r="K293" i="9"/>
  <c r="K326" i="9"/>
  <c r="K318" i="9"/>
  <c r="K214" i="9"/>
  <c r="K121" i="9"/>
  <c r="K197" i="9"/>
  <c r="K346" i="9"/>
  <c r="K234" i="9"/>
  <c r="K96" i="9"/>
  <c r="K215" i="9"/>
  <c r="K184" i="9"/>
  <c r="K352" i="9"/>
  <c r="K119" i="9"/>
  <c r="K140" i="9"/>
  <c r="K313" i="9"/>
  <c r="K115" i="9"/>
  <c r="K92" i="9"/>
  <c r="K266" i="9"/>
  <c r="K276" i="9"/>
  <c r="K228" i="9"/>
  <c r="K29" i="9"/>
  <c r="K87" i="9"/>
  <c r="K100" i="9"/>
  <c r="K206" i="9"/>
  <c r="K14" i="9"/>
  <c r="K167" i="9"/>
  <c r="K217" i="9"/>
  <c r="K225" i="9"/>
  <c r="K202" i="9"/>
  <c r="K199" i="9"/>
  <c r="K350" i="9"/>
  <c r="K128" i="9"/>
  <c r="K275" i="9"/>
  <c r="K193" i="9"/>
  <c r="K331" i="9"/>
  <c r="K284" i="9"/>
  <c r="K347" i="9"/>
  <c r="K148" i="9"/>
  <c r="K287" i="9"/>
  <c r="K7" i="9"/>
  <c r="K250" i="9"/>
  <c r="K198" i="9"/>
  <c r="K269" i="9"/>
  <c r="K114" i="9"/>
  <c r="K233" i="9"/>
  <c r="K107" i="9"/>
  <c r="K142" i="9"/>
  <c r="K265" i="9"/>
  <c r="K325" i="9"/>
  <c r="K161" i="9"/>
  <c r="K240" i="9"/>
  <c r="K153" i="9"/>
  <c r="K97" i="9"/>
  <c r="K177" i="9"/>
  <c r="K345" i="9"/>
  <c r="K152" i="9"/>
  <c r="K9" i="9"/>
  <c r="K179" i="9"/>
  <c r="K49" i="9"/>
  <c r="K292" i="9"/>
  <c r="K258" i="9"/>
  <c r="K31" i="9"/>
  <c r="K41" i="9"/>
  <c r="K43" i="9"/>
  <c r="K342" i="9"/>
  <c r="K5" i="9"/>
  <c r="K155" i="9"/>
  <c r="K55" i="9"/>
  <c r="K56" i="9"/>
  <c r="K22" i="9"/>
  <c r="K211" i="9"/>
  <c r="K238" i="9"/>
  <c r="K30" i="9"/>
  <c r="K237" i="9"/>
  <c r="K317" i="9"/>
  <c r="K168" i="9"/>
  <c r="K189" i="9"/>
  <c r="K137" i="9"/>
  <c r="K312" i="9"/>
  <c r="K151" i="9"/>
  <c r="K247" i="9"/>
  <c r="K67" i="9"/>
  <c r="K120" i="9"/>
  <c r="K136" i="9"/>
  <c r="K130" i="9"/>
  <c r="K236" i="9"/>
  <c r="K160" i="9"/>
  <c r="K18" i="9"/>
  <c r="K69" i="9"/>
  <c r="K297" i="9"/>
  <c r="K309" i="9"/>
  <c r="K74" i="9"/>
  <c r="K65" i="9"/>
  <c r="K64" i="9"/>
  <c r="K260" i="9"/>
  <c r="K316" i="9"/>
  <c r="K310" i="9"/>
  <c r="K125" i="9"/>
  <c r="K163" i="9"/>
  <c r="K116" i="9"/>
  <c r="K244" i="9"/>
  <c r="K28" i="9"/>
  <c r="K259" i="9"/>
  <c r="K209" i="9"/>
  <c r="K324" i="9"/>
  <c r="K185" i="9"/>
  <c r="K26" i="9"/>
  <c r="K201" i="9"/>
  <c r="K183" i="9"/>
  <c r="K145" i="9"/>
  <c r="K361" i="9"/>
  <c r="K25" i="9"/>
  <c r="K176" i="9"/>
  <c r="K289" i="9"/>
  <c r="K101" i="9"/>
  <c r="K308" i="9"/>
  <c r="K24" i="9"/>
  <c r="K173" i="9"/>
  <c r="K280" i="9"/>
  <c r="K243" i="9"/>
  <c r="K360" i="9"/>
  <c r="K286" i="9"/>
  <c r="K241" i="9"/>
  <c r="K127" i="9"/>
  <c r="K139" i="9"/>
  <c r="K256" i="9"/>
  <c r="K111" i="9"/>
  <c r="K17" i="9"/>
  <c r="K62" i="9"/>
  <c r="K306" i="9"/>
  <c r="K337" i="9"/>
  <c r="K186" i="9"/>
  <c r="K158" i="9"/>
  <c r="K33" i="9"/>
  <c r="K63" i="9"/>
  <c r="K298" i="9"/>
  <c r="K126" i="9"/>
  <c r="K235" i="9"/>
  <c r="K135" i="9"/>
  <c r="K271" i="9"/>
  <c r="K191" i="9"/>
  <c r="K294" i="9"/>
  <c r="K99" i="9"/>
  <c r="K156" i="9"/>
  <c r="K274" i="9"/>
  <c r="K319" i="9"/>
  <c r="K13" i="9"/>
  <c r="K38" i="9"/>
  <c r="K129" i="9"/>
  <c r="K351" i="9"/>
  <c r="K154" i="9"/>
  <c r="K222" i="9"/>
  <c r="K291" i="9"/>
  <c r="K301" i="9"/>
  <c r="K239" i="9"/>
  <c r="K147" i="9"/>
  <c r="K77" i="9"/>
  <c r="K299" i="9"/>
  <c r="K221" i="9"/>
  <c r="K307" i="9"/>
  <c r="K224" i="9"/>
  <c r="K216" i="9"/>
  <c r="K270" i="9"/>
  <c r="K349" i="9"/>
  <c r="K230" i="9"/>
  <c r="K354" i="9"/>
  <c r="K363" i="9"/>
  <c r="K187" i="9"/>
  <c r="K257" i="9"/>
  <c r="K343" i="9"/>
  <c r="K178" i="9"/>
  <c r="K75" i="9"/>
  <c r="K219" i="9"/>
  <c r="K146" i="9"/>
  <c r="K60" i="9"/>
  <c r="K196" i="9"/>
  <c r="K232" i="9"/>
  <c r="K213" i="9"/>
  <c r="K37" i="9"/>
  <c r="K94" i="9"/>
  <c r="K44" i="9"/>
  <c r="K348" i="9"/>
  <c r="K19" i="9"/>
  <c r="K15" i="9"/>
  <c r="K36" i="9"/>
  <c r="K302" i="9"/>
  <c r="K106" i="9"/>
  <c r="K208" i="9"/>
  <c r="K32" i="9"/>
  <c r="K134" i="9"/>
  <c r="K124" i="9"/>
  <c r="K253" i="9"/>
  <c r="K88" i="9"/>
  <c r="K300" i="9"/>
  <c r="K252" i="9"/>
  <c r="K166" i="9"/>
  <c r="K366" i="9"/>
  <c r="K315" i="9"/>
  <c r="K165" i="9"/>
  <c r="K52" i="9"/>
  <c r="K57" i="9"/>
  <c r="K296" i="9"/>
  <c r="K20" i="9"/>
  <c r="K27" i="9"/>
  <c r="K311" i="9"/>
  <c r="K220" i="9"/>
  <c r="K132" i="9"/>
  <c r="K118" i="9"/>
  <c r="K305" i="9"/>
  <c r="K45" i="9"/>
  <c r="K288" i="9"/>
  <c r="K362" i="9"/>
  <c r="K227" i="9"/>
  <c r="K332" i="9"/>
  <c r="K268" i="9"/>
  <c r="K150" i="9"/>
  <c r="K283" i="9"/>
  <c r="K175" i="9"/>
  <c r="K2" i="9"/>
  <c r="K205" i="9"/>
  <c r="K109" i="9"/>
  <c r="K11" i="9"/>
  <c r="K105" i="9"/>
  <c r="K195" i="9"/>
  <c r="K203" i="9"/>
  <c r="K159" i="9"/>
  <c r="K255" i="9"/>
  <c r="K336" i="9"/>
  <c r="K204" i="9"/>
  <c r="K39" i="9"/>
  <c r="K113" i="9"/>
  <c r="K277" i="9"/>
  <c r="K149" i="9"/>
  <c r="K281" i="9"/>
  <c r="K223" i="9"/>
  <c r="K226" i="9"/>
  <c r="K170" i="9"/>
  <c r="K58" i="9"/>
  <c r="K12" i="9"/>
  <c r="K61" i="9"/>
  <c r="K174" i="9"/>
  <c r="K182" i="9"/>
  <c r="K71" i="9"/>
  <c r="K172" i="9"/>
  <c r="K330" i="9"/>
  <c r="K344" i="9"/>
  <c r="K339" i="9"/>
  <c r="K321" i="9"/>
  <c r="K91" i="9"/>
  <c r="K335" i="9"/>
  <c r="K212" i="9"/>
  <c r="K70" i="9"/>
  <c r="K200" i="9"/>
  <c r="K50" i="9"/>
  <c r="K272" i="9"/>
  <c r="K84" i="9"/>
  <c r="K192" i="9"/>
  <c r="K356" i="9"/>
  <c r="K248" i="9"/>
  <c r="K207" i="9"/>
  <c r="K51" i="9"/>
  <c r="K66" i="9"/>
  <c r="K123" i="9"/>
  <c r="K79" i="9"/>
  <c r="K72" i="9"/>
  <c r="K131" i="9"/>
  <c r="K112" i="9"/>
  <c r="K314" i="9"/>
  <c r="K98" i="9"/>
  <c r="K6" i="9"/>
  <c r="K110" i="9"/>
  <c r="K341" i="9"/>
  <c r="K262" i="9"/>
  <c r="K303" i="9"/>
  <c r="K89" i="9"/>
  <c r="K102" i="9"/>
  <c r="K279" i="9"/>
  <c r="K162" i="9"/>
  <c r="K322" i="9"/>
  <c r="K143" i="9"/>
  <c r="K365" i="9"/>
  <c r="K249" i="9"/>
  <c r="K90" i="9"/>
  <c r="K133" i="9"/>
  <c r="K328" i="9"/>
  <c r="K210" i="9"/>
  <c r="K263" i="9"/>
  <c r="K194" i="9"/>
  <c r="K261" i="9"/>
  <c r="K73" i="9"/>
  <c r="K323" i="9"/>
  <c r="K278" i="9"/>
  <c r="K242" i="9"/>
  <c r="K76" i="9"/>
  <c r="K264" i="9"/>
  <c r="K171" i="9"/>
  <c r="K340" i="9"/>
  <c r="K35" i="9"/>
  <c r="K68" i="9"/>
  <c r="K46" i="9"/>
  <c r="K338" i="9"/>
  <c r="K86" i="9"/>
  <c r="K164" i="9"/>
  <c r="K48" i="9"/>
  <c r="K117" i="9"/>
  <c r="K103" i="9"/>
  <c r="K180" i="9"/>
  <c r="K355" i="9"/>
  <c r="K282" i="9"/>
  <c r="K104" i="9"/>
  <c r="K108" i="9"/>
  <c r="K144" i="9"/>
  <c r="K34" i="9"/>
  <c r="K364" i="9"/>
  <c r="K357" i="9"/>
  <c r="K78" i="9"/>
  <c r="K81" i="9"/>
  <c r="K273" i="9"/>
  <c r="K329" i="9"/>
  <c r="K54" i="9"/>
  <c r="K181" i="9"/>
  <c r="K95" i="9"/>
  <c r="K359" i="9"/>
  <c r="K327" i="9"/>
  <c r="K295" i="9"/>
  <c r="K358" i="9"/>
  <c r="K290" i="9"/>
  <c r="K82" i="9"/>
  <c r="K334" i="9"/>
  <c r="K267" i="9"/>
  <c r="K122" i="9"/>
  <c r="K333" i="9"/>
  <c r="K246" i="9"/>
  <c r="K285" i="9"/>
  <c r="K229" i="9"/>
  <c r="K138" i="9"/>
  <c r="K83" i="9"/>
  <c r="K141" i="9"/>
  <c r="K23" i="9"/>
  <c r="K3" i="9"/>
  <c r="K245" i="9"/>
  <c r="K188" i="9"/>
  <c r="K254" i="9"/>
  <c r="K10" i="9"/>
  <c r="K353" i="9"/>
  <c r="K21" i="9"/>
  <c r="K320" i="9"/>
  <c r="K85" i="9"/>
  <c r="K231" i="9"/>
  <c r="K59" i="9"/>
  <c r="K16" i="9"/>
  <c r="K157" i="9"/>
  <c r="K80" i="9"/>
  <c r="K47" i="9"/>
  <c r="K251" i="9"/>
  <c r="K40" i="9"/>
  <c r="K93" i="9"/>
  <c r="K42" i="9"/>
  <c r="K53" i="9"/>
  <c r="K190" i="9"/>
  <c r="K218" i="9"/>
  <c r="K4" i="9"/>
  <c r="K8" i="9"/>
  <c r="J288" i="9"/>
  <c r="J263" i="9"/>
  <c r="J205" i="9"/>
  <c r="J217" i="9"/>
  <c r="J345" i="9"/>
  <c r="J245" i="9"/>
  <c r="J177" i="9"/>
  <c r="J72" i="9"/>
  <c r="J166" i="9"/>
  <c r="J289" i="9"/>
  <c r="J34" i="9"/>
  <c r="J234" i="9"/>
  <c r="J301" i="9"/>
  <c r="J342" i="9"/>
  <c r="J210" i="9"/>
  <c r="J43" i="9"/>
  <c r="J316" i="9"/>
  <c r="J363" i="9"/>
  <c r="J103" i="9"/>
  <c r="J124" i="9"/>
  <c r="J273" i="9"/>
  <c r="J5" i="9"/>
  <c r="J142" i="9"/>
  <c r="J347" i="9"/>
  <c r="J141" i="9"/>
  <c r="J58" i="9"/>
  <c r="J118" i="9"/>
  <c r="J309" i="9"/>
  <c r="J39" i="9"/>
  <c r="J242" i="9"/>
  <c r="J218" i="9"/>
  <c r="J350" i="9"/>
  <c r="J199" i="9"/>
  <c r="J83" i="9"/>
  <c r="J311" i="9"/>
  <c r="J341" i="9"/>
  <c r="J44" i="9"/>
  <c r="J328" i="9"/>
  <c r="J366" i="9"/>
  <c r="J260" i="9"/>
  <c r="J317" i="9"/>
  <c r="J158" i="9"/>
  <c r="J203" i="9"/>
  <c r="J82" i="9"/>
  <c r="J140" i="9"/>
  <c r="J243" i="9"/>
  <c r="J6" i="9"/>
  <c r="J23" i="9"/>
  <c r="J312" i="9"/>
  <c r="J223" i="9"/>
  <c r="J136" i="9"/>
  <c r="J89" i="9"/>
  <c r="J313" i="9"/>
  <c r="J187" i="9"/>
  <c r="J300" i="9"/>
  <c r="J236" i="9"/>
  <c r="J161" i="9"/>
  <c r="J107" i="9"/>
  <c r="J190" i="9"/>
  <c r="J134" i="9"/>
  <c r="J269" i="9"/>
  <c r="J22" i="9"/>
  <c r="J332" i="9"/>
  <c r="J266" i="9"/>
  <c r="J274" i="9"/>
  <c r="J324" i="9"/>
  <c r="J12" i="9"/>
  <c r="J128" i="9"/>
  <c r="J357" i="9"/>
  <c r="J84" i="9"/>
  <c r="J296" i="9"/>
  <c r="J53" i="9"/>
  <c r="J50" i="9"/>
  <c r="J102" i="9"/>
  <c r="J212" i="9"/>
  <c r="J172" i="9"/>
  <c r="J76" i="9"/>
  <c r="J33" i="9"/>
  <c r="J151" i="9"/>
  <c r="J160" i="9"/>
  <c r="J104" i="9"/>
  <c r="J61" i="9"/>
  <c r="J286" i="9"/>
  <c r="J9" i="9"/>
  <c r="J315" i="9"/>
  <c r="J135" i="9"/>
  <c r="J216" i="9"/>
  <c r="J17" i="9"/>
  <c r="J45" i="9"/>
  <c r="J133" i="9"/>
  <c r="J137" i="9"/>
  <c r="J189" i="9"/>
  <c r="J327" i="9"/>
  <c r="J346" i="9"/>
  <c r="J215" i="9"/>
  <c r="J148" i="9"/>
  <c r="J164" i="9"/>
  <c r="J70" i="9"/>
  <c r="J2" i="9"/>
  <c r="J167" i="9"/>
  <c r="J156" i="9"/>
  <c r="J339" i="9"/>
  <c r="J51" i="9"/>
  <c r="J37" i="9"/>
  <c r="J353" i="9"/>
  <c r="J246" i="9"/>
  <c r="J306" i="9"/>
  <c r="J121" i="9"/>
  <c r="J165" i="9"/>
  <c r="J169" i="9"/>
  <c r="J267" i="9"/>
  <c r="J19" i="9"/>
  <c r="J335" i="9"/>
  <c r="J348" i="9"/>
  <c r="J48" i="9"/>
  <c r="J122" i="9"/>
  <c r="J220" i="9"/>
  <c r="J294" i="9"/>
  <c r="J356" i="9"/>
  <c r="J79" i="9"/>
  <c r="J254" i="9"/>
  <c r="J109" i="9"/>
  <c r="J257" i="9"/>
  <c r="J184" i="9"/>
  <c r="J207" i="9"/>
  <c r="J180" i="9"/>
  <c r="J226" i="9"/>
  <c r="J291" i="9"/>
  <c r="J241" i="9"/>
  <c r="J359" i="9"/>
  <c r="J28" i="9"/>
  <c r="J336" i="9"/>
  <c r="J66" i="9"/>
  <c r="J240" i="9"/>
  <c r="J340" i="9"/>
  <c r="J90" i="9"/>
  <c r="J276" i="9"/>
  <c r="J98" i="9"/>
  <c r="J20" i="9"/>
  <c r="J154" i="9"/>
  <c r="J303" i="9"/>
  <c r="J248" i="9"/>
  <c r="J326" i="9"/>
  <c r="J129" i="9"/>
  <c r="J99" i="9"/>
  <c r="J123" i="9"/>
  <c r="J176" i="9"/>
  <c r="J235" i="9"/>
  <c r="J355" i="9"/>
  <c r="J108" i="9"/>
  <c r="J198" i="9"/>
  <c r="J163" i="9"/>
  <c r="J159" i="9"/>
  <c r="J249" i="9"/>
  <c r="J231" i="9"/>
  <c r="J126" i="9"/>
  <c r="J351" i="9"/>
  <c r="J155" i="9"/>
  <c r="J206" i="9"/>
  <c r="J96" i="9"/>
  <c r="J56" i="9"/>
  <c r="J139" i="9"/>
  <c r="J21" i="9"/>
  <c r="J47" i="9"/>
  <c r="J40" i="9"/>
  <c r="J30" i="9"/>
  <c r="J225" i="9"/>
  <c r="J185" i="9"/>
  <c r="J175" i="9"/>
  <c r="J290" i="9"/>
  <c r="J55" i="9"/>
  <c r="J65" i="9"/>
  <c r="J304" i="9"/>
  <c r="J302" i="9"/>
  <c r="J270" i="9"/>
  <c r="J221" i="9"/>
  <c r="J87" i="9"/>
  <c r="J337" i="9"/>
  <c r="J283" i="9"/>
  <c r="J278" i="9"/>
  <c r="J259" i="9"/>
  <c r="J15" i="9"/>
  <c r="J333" i="9"/>
  <c r="J105" i="9"/>
  <c r="J233" i="9"/>
  <c r="J152" i="9"/>
  <c r="J305" i="9"/>
  <c r="J26" i="9"/>
  <c r="J93" i="9"/>
  <c r="J253" i="9"/>
  <c r="J11" i="9"/>
  <c r="J54" i="9"/>
  <c r="J144" i="9"/>
  <c r="J281" i="9"/>
  <c r="J64" i="9"/>
  <c r="J325" i="9"/>
  <c r="J349" i="9"/>
  <c r="J77" i="9"/>
  <c r="J252" i="9"/>
  <c r="J284" i="9"/>
  <c r="J13" i="9"/>
  <c r="J298" i="9"/>
  <c r="J110" i="9"/>
  <c r="J112" i="9"/>
  <c r="J88" i="9"/>
  <c r="J314" i="9"/>
  <c r="J193" i="9"/>
  <c r="J280" i="9"/>
  <c r="J131" i="9"/>
  <c r="J195" i="9"/>
  <c r="J67" i="9"/>
  <c r="J178" i="9"/>
  <c r="J293" i="9"/>
  <c r="J197" i="9"/>
  <c r="J255" i="9"/>
  <c r="J230" i="9"/>
  <c r="J188" i="9"/>
  <c r="J27" i="9"/>
  <c r="J41" i="9"/>
  <c r="J106" i="9"/>
  <c r="J277" i="9"/>
  <c r="J331" i="9"/>
  <c r="J95" i="9"/>
  <c r="J132" i="9"/>
  <c r="J323" i="9"/>
  <c r="J170" i="9"/>
  <c r="J310" i="9"/>
  <c r="J181" i="9"/>
  <c r="J73" i="9"/>
  <c r="J16" i="9"/>
  <c r="J279" i="9"/>
  <c r="J299" i="9"/>
  <c r="J18" i="9"/>
  <c r="J209" i="9"/>
  <c r="J68" i="9"/>
  <c r="J322" i="9"/>
  <c r="J227" i="9"/>
  <c r="J145" i="9"/>
  <c r="J247" i="9"/>
  <c r="J358" i="9"/>
  <c r="J264" i="9"/>
  <c r="J130" i="9"/>
  <c r="J292" i="9"/>
  <c r="J153" i="9"/>
  <c r="J297" i="9"/>
  <c r="J228" i="9"/>
  <c r="J74" i="9"/>
  <c r="J344" i="9"/>
  <c r="J174" i="9"/>
  <c r="J354" i="9"/>
  <c r="J272" i="9"/>
  <c r="J222" i="9"/>
  <c r="J32" i="9"/>
  <c r="J86" i="9"/>
  <c r="J329" i="9"/>
  <c r="J25" i="9"/>
  <c r="J338" i="9"/>
  <c r="J330" i="9"/>
  <c r="J224" i="9"/>
  <c r="J24" i="9"/>
  <c r="J173" i="9"/>
  <c r="J92" i="9"/>
  <c r="J147" i="9"/>
  <c r="J101" i="9"/>
  <c r="J262" i="9"/>
  <c r="J201" i="9"/>
  <c r="J261" i="9"/>
  <c r="J91" i="9"/>
  <c r="J334" i="9"/>
  <c r="J69" i="9"/>
  <c r="J115" i="9"/>
  <c r="J251" i="9"/>
  <c r="J194" i="9"/>
  <c r="J308" i="9"/>
  <c r="J365" i="9"/>
  <c r="J238" i="9"/>
  <c r="J256" i="9"/>
  <c r="J97" i="9"/>
  <c r="J320" i="9"/>
  <c r="J60" i="9"/>
  <c r="J149" i="9"/>
  <c r="J204" i="9"/>
  <c r="J14" i="9"/>
  <c r="J213" i="9"/>
  <c r="J36" i="9"/>
  <c r="J116" i="9"/>
  <c r="J38" i="9"/>
  <c r="J85" i="9"/>
  <c r="J157" i="9"/>
  <c r="J114" i="9"/>
  <c r="J361" i="9"/>
  <c r="J78" i="9"/>
  <c r="J81" i="9"/>
  <c r="J214" i="9"/>
  <c r="J200" i="9"/>
  <c r="J244" i="9"/>
  <c r="J127" i="9"/>
  <c r="J282" i="9"/>
  <c r="J295" i="9"/>
  <c r="J271" i="9"/>
  <c r="J343" i="9"/>
  <c r="J75" i="9"/>
  <c r="J211" i="9"/>
  <c r="J49" i="9"/>
  <c r="J364" i="9"/>
  <c r="J71" i="9"/>
  <c r="J287" i="9"/>
  <c r="J183" i="9"/>
  <c r="J219" i="9"/>
  <c r="J57" i="9"/>
  <c r="J237" i="9"/>
  <c r="J63" i="9"/>
  <c r="J119" i="9"/>
  <c r="J117" i="9"/>
  <c r="J42" i="9"/>
  <c r="J168" i="9"/>
  <c r="J143" i="9"/>
  <c r="J307" i="9"/>
  <c r="J360" i="9"/>
  <c r="J29" i="9"/>
  <c r="J191" i="9"/>
  <c r="J319" i="9"/>
  <c r="J138" i="9"/>
  <c r="J192" i="9"/>
  <c r="J52" i="9"/>
  <c r="J94" i="9"/>
  <c r="J80" i="9"/>
  <c r="J125" i="9"/>
  <c r="J275" i="9"/>
  <c r="J111" i="9"/>
  <c r="J3" i="9"/>
  <c r="J171" i="9"/>
  <c r="J31" i="9"/>
  <c r="J62" i="9"/>
  <c r="J208" i="9"/>
  <c r="J162" i="9"/>
  <c r="J46" i="9"/>
  <c r="J10" i="9"/>
  <c r="J146" i="9"/>
  <c r="J59" i="9"/>
  <c r="J120" i="9"/>
  <c r="J182" i="9"/>
  <c r="J113" i="9"/>
  <c r="J352" i="9"/>
  <c r="J232" i="9"/>
  <c r="J268" i="9"/>
  <c r="J258" i="9"/>
  <c r="J202" i="9"/>
  <c r="J35" i="9"/>
  <c r="J321" i="9"/>
  <c r="J179" i="9"/>
  <c r="J8" i="9"/>
  <c r="J100" i="9"/>
  <c r="J186" i="9"/>
  <c r="J318" i="9"/>
  <c r="J362" i="9"/>
  <c r="J150" i="9"/>
  <c r="J239" i="9"/>
  <c r="J265" i="9"/>
  <c r="J229" i="9"/>
  <c r="J7" i="9"/>
  <c r="J196" i="9"/>
  <c r="J250" i="9"/>
  <c r="J4" i="9"/>
  <c r="J285" i="9"/>
</calcChain>
</file>

<file path=xl/sharedStrings.xml><?xml version="1.0" encoding="utf-8"?>
<sst xmlns="http://schemas.openxmlformats.org/spreadsheetml/2006/main" count="510" uniqueCount="101">
  <si>
    <t>Date</t>
  </si>
  <si>
    <t>City</t>
  </si>
  <si>
    <t>Temperature</t>
  </si>
  <si>
    <t>Festival</t>
  </si>
  <si>
    <t>Price</t>
  </si>
  <si>
    <t>Weekday</t>
  </si>
  <si>
    <t>London</t>
  </si>
  <si>
    <t>Waterloo</t>
  </si>
  <si>
    <t>Toronto</t>
  </si>
  <si>
    <t>Hamilton</t>
  </si>
  <si>
    <t>Beef</t>
  </si>
  <si>
    <t>Buns</t>
  </si>
  <si>
    <t>Toppings</t>
  </si>
  <si>
    <t># Burgers Sold</t>
  </si>
  <si>
    <t>Probability</t>
  </si>
  <si>
    <t>Revenue</t>
  </si>
  <si>
    <t>Demand</t>
  </si>
  <si>
    <t>Profit</t>
  </si>
  <si>
    <t>Gas</t>
  </si>
  <si>
    <t>Parking Rate</t>
  </si>
  <si>
    <t>Price/Burger</t>
  </si>
  <si>
    <t>Cost of gas</t>
  </si>
  <si>
    <t>Cost to park</t>
  </si>
  <si>
    <t>Cost Calculations</t>
  </si>
  <si>
    <t>Total Variable Cost</t>
  </si>
  <si>
    <t>Total Fixed</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</si>
  <si>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</si>
  <si>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</si>
  <si>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</si>
  <si>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</si>
  <si>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</si>
  <si>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</si>
  <si>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</si>
  <si>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</si>
  <si>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</si>
  <si>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</si>
  <si>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</si>
  <si>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</si>
  <si>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</si>
  <si>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</si>
  <si>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</si>
  <si>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</si>
  <si>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</si>
  <si>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</si>
  <si>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</si>
  <si>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</si>
  <si>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</si>
  <si>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</si>
  <si>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</si>
  <si>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</si>
  <si>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Predicted Profit</t>
  </si>
  <si>
    <t>Revenue/unit</t>
  </si>
  <si>
    <t>Cost of Burger/unit</t>
  </si>
  <si>
    <t>Cost of Buns/unit</t>
  </si>
  <si>
    <t>Cost of Toppings/unit</t>
  </si>
  <si>
    <t>Beef Price</t>
  </si>
  <si>
    <t>Buns Price</t>
  </si>
  <si>
    <t>Profit Calculations</t>
  </si>
  <si>
    <t>Trial</t>
  </si>
  <si>
    <t>Topping Price</t>
  </si>
  <si>
    <t>Toppings Price Distribution</t>
  </si>
  <si>
    <t>Mean Profit</t>
  </si>
  <si>
    <t>Minimum</t>
  </si>
  <si>
    <t>Max</t>
  </si>
  <si>
    <t>St. Deviation</t>
  </si>
  <si>
    <t>Proportion of Loss</t>
  </si>
  <si>
    <t>Profit &gt; 250</t>
  </si>
  <si>
    <t>Probability &gt; 250</t>
  </si>
  <si>
    <t>Original Price</t>
  </si>
  <si>
    <t>Created by patri on 9/28/2019
Modified by patri on 9/28/2019</t>
  </si>
  <si>
    <t>Price $7</t>
  </si>
  <si>
    <t>Created by patri on 9/28/2019</t>
  </si>
  <si>
    <t>Price $8</t>
  </si>
  <si>
    <t>Price $9</t>
  </si>
  <si>
    <t>Price $10</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</si>
  <si>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</si>
  <si>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</si>
  <si>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</si>
  <si>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</si>
  <si>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</si>
  <si>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</si>
  <si>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</si>
  <si>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Monte Carlo Analysis $6</t>
  </si>
  <si>
    <t>Next Day Calculations Price $6</t>
  </si>
  <si>
    <t>Monte Carlo Analysis $7</t>
  </si>
  <si>
    <t>Bins</t>
  </si>
  <si>
    <t>Frequency</t>
  </si>
  <si>
    <t>Distribution Analysis</t>
  </si>
  <si>
    <t>95% Confidence</t>
  </si>
  <si>
    <t>% over $250</t>
  </si>
  <si>
    <t>Percipitation</t>
  </si>
  <si>
    <t>Variable Cost</t>
  </si>
  <si>
    <t>PROBABILITY OUTPUT</t>
  </si>
  <si>
    <t>Percentile</t>
  </si>
  <si>
    <t>Location</t>
  </si>
  <si>
    <t>Coefficient</t>
  </si>
  <si>
    <t>Value</t>
  </si>
  <si>
    <t>-</t>
  </si>
  <si>
    <t>Regression Predicted Profit</t>
  </si>
  <si>
    <t>Predicted Demand</t>
  </si>
  <si>
    <t>Next Day Calculations Price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</si>
</sst>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409]mmmm\ d\,\ yyyy;@"/>
  </numFmts>
  <fonts count="10"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sz val="8"/>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tint="0.79998168889431442"/>
        <bgColor indexed="64"/>
      </patternFill>
    </fill>
    <fill>
      <patternFill patternType="solid">
        <fgColor theme="6" tint="0.39997558519241921"/>
        <bgColor indexed="64"/>
      </patternFill>
    </fill>
    <fill>
      <patternFill patternType="solid">
        <fgColor theme="4" tint="0.79998168889431442"/>
        <bgColor indexed="64"/>
      </patternFill>
    </fill>
  </fills>
  <borders count="4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thick">
        <color indexed="64"/>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top style="thick">
        <color indexed="64"/>
      </top>
      <bottom/>
      <diagonal/>
    </border>
    <border>
      <left/>
      <right style="thick">
        <color indexed="64"/>
      </right>
      <top style="thick">
        <color indexed="64"/>
      </top>
      <bottom/>
      <diagonal/>
    </border>
    <border>
      <left style="thick">
        <color rgb="FFFF0000"/>
      </left>
      <right style="thick">
        <color indexed="64"/>
      </right>
      <top style="thick">
        <color rgb="FFFF0000"/>
      </top>
      <bottom/>
      <diagonal/>
    </border>
    <border>
      <left style="thick">
        <color indexed="64"/>
      </left>
      <right style="thick">
        <color rgb="FFFF0000"/>
      </right>
      <top style="thick">
        <color rgb="FFFF0000"/>
      </top>
      <bottom/>
      <diagonal/>
    </border>
    <border>
      <left style="thick">
        <color rgb="FFFF0000"/>
      </left>
      <right/>
      <top style="medium">
        <color indexed="64"/>
      </top>
      <bottom/>
      <diagonal/>
    </border>
    <border>
      <left/>
      <right style="thick">
        <color rgb="FFFF0000"/>
      </right>
      <top style="medium">
        <color indexed="64"/>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style="thick">
        <color rgb="FFFF0000"/>
      </right>
      <top/>
      <bottom style="thick">
        <color rgb="FFFF0000"/>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cellStyleXfs>
  <cellXfs count="107">
    <xf numFmtId="0" fontId="0" fillId="0" borderId="0" xfId="0"/>
    <xf numFmtId="0" fontId="0" fillId="0" borderId="0" xfId="0" applyNumberFormat="1" applyFill="1" applyBorder="1"/>
    <xf numFmtId="0" fontId="0" fillId="0" borderId="0" xfId="0" applyFill="1" applyBorder="1"/>
    <xf numFmtId="0" fontId="2" fillId="0" borderId="0" xfId="0" applyFont="1" applyFill="1" applyBorder="1"/>
    <xf numFmtId="0" fontId="0" fillId="0" borderId="0" xfId="0" applyNumberFormat="1" applyFont="1" applyFill="1" applyBorder="1"/>
    <xf numFmtId="0" fontId="0" fillId="0" borderId="0" xfId="0" applyFont="1" applyFill="1" applyBorder="1"/>
    <xf numFmtId="9" fontId="0" fillId="0" borderId="0" xfId="2" applyNumberFormat="1" applyFont="1" applyFill="1" applyBorder="1"/>
    <xf numFmtId="44" fontId="1" fillId="0" borderId="0" xfId="1" applyNumberFormat="1" applyFont="1" applyFill="1" applyBorder="1"/>
    <xf numFmtId="8" fontId="0" fillId="0" borderId="0" xfId="0" applyNumberFormat="1"/>
    <xf numFmtId="44" fontId="0" fillId="0" borderId="0" xfId="1" applyFont="1" applyFill="1" applyBorder="1"/>
    <xf numFmtId="44" fontId="0" fillId="0" borderId="0" xfId="0" applyNumberFormat="1" applyFont="1" applyFill="1" applyBorder="1"/>
    <xf numFmtId="0" fontId="0" fillId="2" borderId="5" xfId="0" applyFill="1" applyBorder="1"/>
    <xf numFmtId="0" fontId="0" fillId="2" borderId="3" xfId="0" applyFill="1" applyBorder="1"/>
    <xf numFmtId="44" fontId="0" fillId="2" borderId="0" xfId="0" applyNumberFormat="1" applyFill="1" applyBorder="1"/>
    <xf numFmtId="0" fontId="0" fillId="0" borderId="0" xfId="0" applyFill="1" applyBorder="1" applyAlignment="1"/>
    <xf numFmtId="0" fontId="0" fillId="0" borderId="11" xfId="0" applyFill="1" applyBorder="1" applyAlignment="1"/>
    <xf numFmtId="0" fontId="0" fillId="0" borderId="12" xfId="0" applyFill="1" applyBorder="1" applyAlignment="1"/>
    <xf numFmtId="0" fontId="3" fillId="0" borderId="13" xfId="0" applyFont="1" applyFill="1" applyBorder="1" applyAlignment="1">
      <alignment horizontal="center"/>
    </xf>
    <xf numFmtId="0" fontId="3" fillId="0" borderId="13" xfId="0" applyFont="1" applyFill="1" applyBorder="1" applyAlignment="1">
      <alignment horizontal="centerContinuous"/>
    </xf>
    <xf numFmtId="1" fontId="0" fillId="3" borderId="9" xfId="0" applyNumberFormat="1" applyFill="1" applyBorder="1"/>
    <xf numFmtId="0" fontId="0" fillId="4" borderId="3" xfId="0" applyFill="1" applyBorder="1"/>
    <xf numFmtId="0" fontId="0" fillId="4" borderId="0" xfId="0" applyFill="1" applyBorder="1"/>
    <xf numFmtId="44" fontId="0" fillId="4" borderId="4" xfId="1" applyFont="1" applyFill="1" applyBorder="1"/>
    <xf numFmtId="0" fontId="0" fillId="4" borderId="5" xfId="0" applyFill="1" applyBorder="1"/>
    <xf numFmtId="0" fontId="0" fillId="4" borderId="8" xfId="0" applyFill="1" applyBorder="1"/>
    <xf numFmtId="44" fontId="0" fillId="4" borderId="6" xfId="1" applyFont="1" applyFill="1" applyBorder="1"/>
    <xf numFmtId="0" fontId="0" fillId="4" borderId="0" xfId="0" applyFill="1" applyBorder="1" applyAlignment="1">
      <alignment horizontal="center"/>
    </xf>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44" fontId="0" fillId="3" borderId="21" xfId="1" applyFont="1" applyFill="1" applyBorder="1"/>
    <xf numFmtId="164" fontId="0" fillId="3" borderId="21" xfId="4" applyNumberFormat="1" applyFont="1" applyFill="1" applyBorder="1"/>
    <xf numFmtId="0" fontId="0" fillId="3" borderId="22" xfId="0" applyFill="1" applyBorder="1"/>
    <xf numFmtId="44" fontId="0" fillId="3" borderId="23" xfId="0" applyNumberFormat="1" applyFill="1" applyBorder="1"/>
    <xf numFmtId="0" fontId="0" fillId="3" borderId="24" xfId="0" applyFill="1" applyBorder="1" applyAlignment="1"/>
    <xf numFmtId="0" fontId="0" fillId="3" borderId="25" xfId="0" applyFill="1" applyBorder="1" applyAlignment="1"/>
    <xf numFmtId="0" fontId="0" fillId="2" borderId="4" xfId="0" applyFill="1" applyBorder="1"/>
    <xf numFmtId="0" fontId="0" fillId="2" borderId="6" xfId="0" applyFill="1" applyBorder="1"/>
    <xf numFmtId="0" fontId="2" fillId="3" borderId="9" xfId="0" applyFont="1" applyFill="1" applyBorder="1"/>
    <xf numFmtId="0" fontId="2" fillId="4" borderId="3" xfId="0" applyFont="1" applyFill="1" applyBorder="1" applyAlignment="1">
      <alignment horizontal="center"/>
    </xf>
    <xf numFmtId="0" fontId="2" fillId="4" borderId="4" xfId="0" applyFont="1" applyFill="1" applyBorder="1"/>
    <xf numFmtId="0" fontId="2" fillId="5" borderId="9" xfId="0" applyFont="1" applyFill="1" applyBorder="1"/>
    <xf numFmtId="0" fontId="0" fillId="5" borderId="14" xfId="0" applyFont="1" applyFill="1" applyBorder="1"/>
    <xf numFmtId="0" fontId="0" fillId="5" borderId="14" xfId="0" applyFill="1" applyBorder="1"/>
    <xf numFmtId="0" fontId="4" fillId="6" borderId="8" xfId="0" applyFont="1" applyFill="1" applyBorder="1" applyAlignment="1">
      <alignment horizontal="left"/>
    </xf>
    <xf numFmtId="0" fontId="4" fillId="6" borderId="10" xfId="0" applyFont="1" applyFill="1" applyBorder="1" applyAlignment="1">
      <alignment horizontal="left"/>
    </xf>
    <xf numFmtId="0" fontId="5" fillId="7" borderId="0" xfId="0" applyFont="1" applyFill="1" applyBorder="1" applyAlignment="1">
      <alignment horizontal="left"/>
    </xf>
    <xf numFmtId="0" fontId="6" fillId="7" borderId="12" xfId="0" applyFont="1" applyFill="1" applyBorder="1" applyAlignment="1">
      <alignment horizontal="left"/>
    </xf>
    <xf numFmtId="0" fontId="5" fillId="7" borderId="11" xfId="0" applyFont="1" applyFill="1" applyBorder="1" applyAlignment="1">
      <alignment horizontal="left"/>
    </xf>
    <xf numFmtId="0" fontId="7" fillId="6" borderId="10" xfId="0" applyFont="1" applyFill="1" applyBorder="1" applyAlignment="1">
      <alignment horizontal="right"/>
    </xf>
    <xf numFmtId="0" fontId="7" fillId="6" borderId="8" xfId="0" applyFont="1" applyFill="1" applyBorder="1" applyAlignment="1">
      <alignment horizontal="right"/>
    </xf>
    <xf numFmtId="0" fontId="0" fillId="8" borderId="0" xfId="0" applyFill="1" applyBorder="1" applyAlignment="1"/>
    <xf numFmtId="0" fontId="8" fillId="0" borderId="0" xfId="0" applyFont="1" applyFill="1" applyBorder="1" applyAlignment="1">
      <alignment vertical="top" wrapText="1"/>
    </xf>
    <xf numFmtId="0" fontId="0" fillId="2" borderId="0" xfId="0" applyFill="1" applyBorder="1"/>
    <xf numFmtId="0" fontId="0" fillId="0" borderId="0" xfId="0" applyFill="1" applyBorder="1" applyAlignment="1">
      <alignment horizontal="center"/>
    </xf>
    <xf numFmtId="0" fontId="0" fillId="9" borderId="20" xfId="0" applyFill="1" applyBorder="1"/>
    <xf numFmtId="0" fontId="0" fillId="9" borderId="21" xfId="0" applyFill="1" applyBorder="1"/>
    <xf numFmtId="0" fontId="0" fillId="9" borderId="23" xfId="0" applyFill="1" applyBorder="1"/>
    <xf numFmtId="165" fontId="0" fillId="9" borderId="20" xfId="1" applyNumberFormat="1" applyFont="1" applyFill="1" applyBorder="1"/>
    <xf numFmtId="165" fontId="0" fillId="9" borderId="22" xfId="1" applyNumberFormat="1" applyFont="1" applyFill="1" applyBorder="1"/>
    <xf numFmtId="166" fontId="0" fillId="0" borderId="0" xfId="0" applyNumberFormat="1" applyFont="1" applyFill="1" applyBorder="1"/>
    <xf numFmtId="0" fontId="0" fillId="9" borderId="0" xfId="0" applyFill="1" applyBorder="1"/>
    <xf numFmtId="0" fontId="0" fillId="9" borderId="3" xfId="0" applyFill="1" applyBorder="1"/>
    <xf numFmtId="0" fontId="0" fillId="9" borderId="4" xfId="0" applyFill="1" applyBorder="1"/>
    <xf numFmtId="44" fontId="0" fillId="10" borderId="30" xfId="1" applyFont="1" applyFill="1" applyBorder="1"/>
    <xf numFmtId="0" fontId="0" fillId="11" borderId="20" xfId="0" applyFill="1" applyBorder="1"/>
    <xf numFmtId="0" fontId="0" fillId="11" borderId="0" xfId="0" applyFill="1" applyBorder="1"/>
    <xf numFmtId="0" fontId="0" fillId="11" borderId="29" xfId="0" applyFill="1" applyBorder="1"/>
    <xf numFmtId="0" fontId="0" fillId="10" borderId="34" xfId="0" applyFill="1" applyBorder="1"/>
    <xf numFmtId="0" fontId="0" fillId="10" borderId="26" xfId="0" applyFill="1" applyBorder="1"/>
    <xf numFmtId="0" fontId="0" fillId="10" borderId="35" xfId="0" applyFill="1" applyBorder="1"/>
    <xf numFmtId="0" fontId="0" fillId="10" borderId="27" xfId="0" applyFill="1" applyBorder="1"/>
    <xf numFmtId="0" fontId="0" fillId="10" borderId="28" xfId="0" applyFill="1" applyBorder="1"/>
    <xf numFmtId="8" fontId="0" fillId="0" borderId="9" xfId="0" applyNumberFormat="1" applyBorder="1"/>
    <xf numFmtId="0" fontId="0" fillId="3" borderId="38" xfId="0" applyFill="1" applyBorder="1"/>
    <xf numFmtId="0" fontId="0" fillId="3" borderId="39" xfId="0" applyFill="1" applyBorder="1"/>
    <xf numFmtId="0" fontId="0" fillId="3" borderId="40" xfId="0" applyFill="1" applyBorder="1"/>
    <xf numFmtId="0" fontId="0" fillId="3" borderId="41" xfId="0" applyFill="1" applyBorder="1"/>
    <xf numFmtId="0" fontId="0" fillId="3" borderId="43" xfId="0" applyFill="1" applyBorder="1"/>
    <xf numFmtId="0" fontId="0" fillId="10" borderId="5" xfId="0" applyFill="1" applyBorder="1"/>
    <xf numFmtId="44" fontId="0" fillId="10" borderId="8" xfId="0" applyNumberFormat="1" applyFill="1" applyBorder="1"/>
    <xf numFmtId="44" fontId="0" fillId="10" borderId="6" xfId="0" applyNumberFormat="1" applyFill="1" applyBorder="1"/>
    <xf numFmtId="0" fontId="0" fillId="10" borderId="3" xfId="0" applyFill="1" applyBorder="1"/>
    <xf numFmtId="44" fontId="0" fillId="10" borderId="0" xfId="0" applyNumberFormat="1" applyFill="1" applyBorder="1"/>
    <xf numFmtId="44" fontId="0" fillId="10" borderId="4" xfId="0" applyNumberFormat="1" applyFill="1" applyBorder="1"/>
    <xf numFmtId="0" fontId="0" fillId="9" borderId="1" xfId="0" applyFill="1" applyBorder="1"/>
    <xf numFmtId="0" fontId="0" fillId="9" borderId="7" xfId="0" applyFill="1" applyBorder="1"/>
    <xf numFmtId="0" fontId="0" fillId="9" borderId="2" xfId="0" applyFill="1" applyBorder="1"/>
    <xf numFmtId="44" fontId="0" fillId="9" borderId="0" xfId="1" applyFont="1" applyFill="1" applyBorder="1"/>
    <xf numFmtId="44" fontId="0" fillId="9" borderId="4" xfId="1" applyFont="1" applyFill="1" applyBorder="1"/>
    <xf numFmtId="44" fontId="0" fillId="9" borderId="7" xfId="1" applyFont="1" applyFill="1" applyBorder="1"/>
    <xf numFmtId="44" fontId="0" fillId="9" borderId="2" xfId="1" applyFont="1" applyFill="1" applyBorder="1"/>
    <xf numFmtId="0" fontId="0" fillId="11" borderId="31" xfId="0" applyFill="1" applyBorder="1" applyAlignment="1">
      <alignment horizontal="center"/>
    </xf>
    <xf numFmtId="0" fontId="0" fillId="11" borderId="32" xfId="0" applyFill="1" applyBorder="1" applyAlignment="1">
      <alignment horizontal="center"/>
    </xf>
    <xf numFmtId="0" fontId="0" fillId="11" borderId="33" xfId="0" applyFill="1" applyBorder="1" applyAlignment="1">
      <alignment horizontal="center"/>
    </xf>
    <xf numFmtId="0" fontId="2" fillId="3" borderId="36" xfId="0" applyFont="1" applyFill="1" applyBorder="1" applyAlignment="1">
      <alignment horizontal="center"/>
    </xf>
    <xf numFmtId="0" fontId="2" fillId="3" borderId="37" xfId="0" applyFont="1" applyFill="1" applyBorder="1" applyAlignment="1">
      <alignment horizontal="center"/>
    </xf>
    <xf numFmtId="0" fontId="2" fillId="2" borderId="15" xfId="0" applyFont="1" applyFill="1" applyBorder="1" applyAlignment="1">
      <alignment horizontal="center"/>
    </xf>
    <xf numFmtId="0" fontId="2" fillId="2" borderId="16" xfId="0" applyFont="1" applyFill="1" applyBorder="1" applyAlignment="1">
      <alignment horizontal="center"/>
    </xf>
    <xf numFmtId="0" fontId="2" fillId="9" borderId="22" xfId="0" applyFont="1" applyFill="1" applyBorder="1" applyAlignment="1">
      <alignment horizontal="center"/>
    </xf>
    <xf numFmtId="0" fontId="2" fillId="9" borderId="23" xfId="0" applyFont="1"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4" borderId="17" xfId="0" applyFill="1" applyBorder="1" applyAlignment="1">
      <alignment horizontal="center"/>
    </xf>
    <xf numFmtId="0" fontId="0" fillId="3" borderId="40" xfId="0" applyFill="1" applyBorder="1" applyAlignment="1">
      <alignment horizontal="center" vertical="center"/>
    </xf>
    <xf numFmtId="0" fontId="0" fillId="3" borderId="42" xfId="0" applyFill="1" applyBorder="1" applyAlignment="1">
      <alignment horizontal="center" vertical="center"/>
    </xf>
  </cellXfs>
  <cellStyles count="5">
    <cellStyle name="Comma" xfId="4" builtinId="3"/>
    <cellStyle name="Currency" xfId="1" builtinId="4"/>
    <cellStyle name="Normal" xfId="0" builtinId="0"/>
    <cellStyle name="Normal 3" xfId="3" xr:uid="{00000000-0005-0000-0000-000002000000}"/>
    <cellStyle name="Percent" xfId="2" builtinId="5"/>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28575">
              <a:noFill/>
            </a:ln>
          </c:spPr>
          <c:xVal>
            <c:numRef>
              <c:f>'Regression for Waterloo'!$D$32:$D$396</c:f>
              <c:numCache>
                <c:formatCode>General</c:formatCode>
                <c:ptCount val="365"/>
                <c:pt idx="0">
                  <c:v>0.13698630136986301</c:v>
                </c:pt>
                <c:pt idx="1">
                  <c:v>0.41095890410958902</c:v>
                </c:pt>
                <c:pt idx="2">
                  <c:v>0.68493150684931503</c:v>
                </c:pt>
                <c:pt idx="3">
                  <c:v>0.95890410958904104</c:v>
                </c:pt>
                <c:pt idx="4">
                  <c:v>1.2328767123287672</c:v>
                </c:pt>
                <c:pt idx="5">
                  <c:v>1.506849315068493</c:v>
                </c:pt>
                <c:pt idx="6">
                  <c:v>1.7808219178082192</c:v>
                </c:pt>
                <c:pt idx="7">
                  <c:v>2.054794520547945</c:v>
                </c:pt>
                <c:pt idx="8">
                  <c:v>2.3287671232876712</c:v>
                </c:pt>
                <c:pt idx="9">
                  <c:v>2.6027397260273974</c:v>
                </c:pt>
                <c:pt idx="10">
                  <c:v>2.8767123287671232</c:v>
                </c:pt>
                <c:pt idx="11">
                  <c:v>3.150684931506849</c:v>
                </c:pt>
                <c:pt idx="12">
                  <c:v>3.4246575342465753</c:v>
                </c:pt>
                <c:pt idx="13">
                  <c:v>3.6986301369863015</c:v>
                </c:pt>
                <c:pt idx="14">
                  <c:v>3.9726027397260273</c:v>
                </c:pt>
                <c:pt idx="15">
                  <c:v>4.2465753424657526</c:v>
                </c:pt>
                <c:pt idx="16">
                  <c:v>4.5205479452054789</c:v>
                </c:pt>
                <c:pt idx="17">
                  <c:v>4.7945205479452051</c:v>
                </c:pt>
                <c:pt idx="18">
                  <c:v>5.0684931506849313</c:v>
                </c:pt>
                <c:pt idx="19">
                  <c:v>5.3424657534246567</c:v>
                </c:pt>
                <c:pt idx="20">
                  <c:v>5.6164383561643829</c:v>
                </c:pt>
                <c:pt idx="21">
                  <c:v>5.8904109589041092</c:v>
                </c:pt>
                <c:pt idx="22">
                  <c:v>6.1643835616438345</c:v>
                </c:pt>
                <c:pt idx="23">
                  <c:v>6.4383561643835607</c:v>
                </c:pt>
                <c:pt idx="24">
                  <c:v>6.712328767123287</c:v>
                </c:pt>
                <c:pt idx="25">
                  <c:v>6.9863013698630132</c:v>
                </c:pt>
                <c:pt idx="26">
                  <c:v>7.2602739726027394</c:v>
                </c:pt>
                <c:pt idx="27">
                  <c:v>7.5342465753424648</c:v>
                </c:pt>
                <c:pt idx="28">
                  <c:v>7.808219178082191</c:v>
                </c:pt>
                <c:pt idx="29">
                  <c:v>8.0821917808219172</c:v>
                </c:pt>
                <c:pt idx="30">
                  <c:v>8.3561643835616426</c:v>
                </c:pt>
                <c:pt idx="31">
                  <c:v>8.6301369863013697</c:v>
                </c:pt>
                <c:pt idx="32">
                  <c:v>8.9041095890410951</c:v>
                </c:pt>
                <c:pt idx="33">
                  <c:v>9.1780821917808204</c:v>
                </c:pt>
                <c:pt idx="34">
                  <c:v>9.4520547945205475</c:v>
                </c:pt>
                <c:pt idx="35">
                  <c:v>9.7260273972602729</c:v>
                </c:pt>
                <c:pt idx="36">
                  <c:v>10</c:v>
                </c:pt>
                <c:pt idx="37">
                  <c:v>10.273972602739725</c:v>
                </c:pt>
                <c:pt idx="38">
                  <c:v>10.547945205479451</c:v>
                </c:pt>
                <c:pt idx="39">
                  <c:v>10.821917808219178</c:v>
                </c:pt>
                <c:pt idx="40">
                  <c:v>11.095890410958903</c:v>
                </c:pt>
                <c:pt idx="41">
                  <c:v>11.369863013698629</c:v>
                </c:pt>
                <c:pt idx="42">
                  <c:v>11.643835616438356</c:v>
                </c:pt>
                <c:pt idx="43">
                  <c:v>11.917808219178081</c:v>
                </c:pt>
                <c:pt idx="44">
                  <c:v>12.191780821917806</c:v>
                </c:pt>
                <c:pt idx="45">
                  <c:v>12.465753424657533</c:v>
                </c:pt>
                <c:pt idx="46">
                  <c:v>12.739726027397259</c:v>
                </c:pt>
                <c:pt idx="47">
                  <c:v>13.013698630136986</c:v>
                </c:pt>
                <c:pt idx="48">
                  <c:v>13.287671232876711</c:v>
                </c:pt>
                <c:pt idx="49">
                  <c:v>13.561643835616437</c:v>
                </c:pt>
                <c:pt idx="50">
                  <c:v>13.835616438356164</c:v>
                </c:pt>
                <c:pt idx="51">
                  <c:v>14.109589041095889</c:v>
                </c:pt>
                <c:pt idx="52">
                  <c:v>14.383561643835616</c:v>
                </c:pt>
                <c:pt idx="53">
                  <c:v>14.657534246575342</c:v>
                </c:pt>
                <c:pt idx="54">
                  <c:v>14.931506849315067</c:v>
                </c:pt>
                <c:pt idx="55">
                  <c:v>15.205479452054794</c:v>
                </c:pt>
                <c:pt idx="56">
                  <c:v>15.479452054794519</c:v>
                </c:pt>
                <c:pt idx="57">
                  <c:v>15.753424657534245</c:v>
                </c:pt>
                <c:pt idx="58">
                  <c:v>16.027397260273972</c:v>
                </c:pt>
                <c:pt idx="59">
                  <c:v>16.301369863013697</c:v>
                </c:pt>
                <c:pt idx="60">
                  <c:v>16.575342465753423</c:v>
                </c:pt>
                <c:pt idx="61">
                  <c:v>16.849315068493148</c:v>
                </c:pt>
                <c:pt idx="62">
                  <c:v>17.123287671232877</c:v>
                </c:pt>
                <c:pt idx="63">
                  <c:v>17.397260273972602</c:v>
                </c:pt>
                <c:pt idx="64">
                  <c:v>17.671232876712327</c:v>
                </c:pt>
                <c:pt idx="65">
                  <c:v>17.945205479452053</c:v>
                </c:pt>
                <c:pt idx="66">
                  <c:v>18.219178082191778</c:v>
                </c:pt>
                <c:pt idx="67">
                  <c:v>18.493150684931507</c:v>
                </c:pt>
                <c:pt idx="68">
                  <c:v>18.767123287671232</c:v>
                </c:pt>
                <c:pt idx="69">
                  <c:v>19.041095890410958</c:v>
                </c:pt>
                <c:pt idx="70">
                  <c:v>19.315068493150683</c:v>
                </c:pt>
                <c:pt idx="71">
                  <c:v>19.589041095890408</c:v>
                </c:pt>
                <c:pt idx="72">
                  <c:v>19.863013698630137</c:v>
                </c:pt>
                <c:pt idx="73">
                  <c:v>20.136986301369863</c:v>
                </c:pt>
                <c:pt idx="74">
                  <c:v>20.410958904109588</c:v>
                </c:pt>
                <c:pt idx="75">
                  <c:v>20.684931506849313</c:v>
                </c:pt>
                <c:pt idx="76">
                  <c:v>20.958904109589039</c:v>
                </c:pt>
                <c:pt idx="77">
                  <c:v>21.232876712328764</c:v>
                </c:pt>
                <c:pt idx="78">
                  <c:v>21.506849315068493</c:v>
                </c:pt>
                <c:pt idx="79">
                  <c:v>21.780821917808218</c:v>
                </c:pt>
                <c:pt idx="80">
                  <c:v>22.054794520547944</c:v>
                </c:pt>
                <c:pt idx="81">
                  <c:v>22.328767123287669</c:v>
                </c:pt>
                <c:pt idx="82">
                  <c:v>22.602739726027394</c:v>
                </c:pt>
                <c:pt idx="83">
                  <c:v>22.876712328767123</c:v>
                </c:pt>
                <c:pt idx="84">
                  <c:v>23.150684931506849</c:v>
                </c:pt>
                <c:pt idx="85">
                  <c:v>23.424657534246574</c:v>
                </c:pt>
                <c:pt idx="86">
                  <c:v>23.698630136986299</c:v>
                </c:pt>
                <c:pt idx="87">
                  <c:v>23.972602739726025</c:v>
                </c:pt>
                <c:pt idx="88">
                  <c:v>24.24657534246575</c:v>
                </c:pt>
                <c:pt idx="89">
                  <c:v>24.520547945205479</c:v>
                </c:pt>
                <c:pt idx="90">
                  <c:v>24.794520547945204</c:v>
                </c:pt>
                <c:pt idx="91">
                  <c:v>25.06849315068493</c:v>
                </c:pt>
                <c:pt idx="92">
                  <c:v>25.342465753424655</c:v>
                </c:pt>
                <c:pt idx="93">
                  <c:v>25.61643835616438</c:v>
                </c:pt>
                <c:pt idx="94">
                  <c:v>25.890410958904109</c:v>
                </c:pt>
                <c:pt idx="95">
                  <c:v>26.164383561643834</c:v>
                </c:pt>
                <c:pt idx="96">
                  <c:v>26.43835616438356</c:v>
                </c:pt>
                <c:pt idx="97">
                  <c:v>26.712328767123285</c:v>
                </c:pt>
                <c:pt idx="98">
                  <c:v>26.986301369863011</c:v>
                </c:pt>
                <c:pt idx="99">
                  <c:v>27.260273972602739</c:v>
                </c:pt>
                <c:pt idx="100">
                  <c:v>27.534246575342465</c:v>
                </c:pt>
                <c:pt idx="101">
                  <c:v>27.80821917808219</c:v>
                </c:pt>
                <c:pt idx="102">
                  <c:v>28.082191780821915</c:v>
                </c:pt>
                <c:pt idx="103">
                  <c:v>28.356164383561641</c:v>
                </c:pt>
                <c:pt idx="104">
                  <c:v>28.63013698630137</c:v>
                </c:pt>
                <c:pt idx="105">
                  <c:v>28.904109589041095</c:v>
                </c:pt>
                <c:pt idx="106">
                  <c:v>29.17808219178082</c:v>
                </c:pt>
                <c:pt idx="107">
                  <c:v>29.452054794520546</c:v>
                </c:pt>
                <c:pt idx="108">
                  <c:v>29.726027397260271</c:v>
                </c:pt>
                <c:pt idx="109">
                  <c:v>29.999999999999996</c:v>
                </c:pt>
                <c:pt idx="110">
                  <c:v>30.273972602739725</c:v>
                </c:pt>
                <c:pt idx="111">
                  <c:v>30.547945205479451</c:v>
                </c:pt>
                <c:pt idx="112">
                  <c:v>30.821917808219176</c:v>
                </c:pt>
                <c:pt idx="113">
                  <c:v>31.095890410958901</c:v>
                </c:pt>
                <c:pt idx="114">
                  <c:v>31.369863013698627</c:v>
                </c:pt>
                <c:pt idx="115">
                  <c:v>31.643835616438356</c:v>
                </c:pt>
                <c:pt idx="116">
                  <c:v>31.917808219178081</c:v>
                </c:pt>
                <c:pt idx="117">
                  <c:v>32.19178082191781</c:v>
                </c:pt>
                <c:pt idx="118">
                  <c:v>32.465753424657535</c:v>
                </c:pt>
                <c:pt idx="119">
                  <c:v>32.739726027397261</c:v>
                </c:pt>
                <c:pt idx="120">
                  <c:v>33.013698630136986</c:v>
                </c:pt>
                <c:pt idx="121">
                  <c:v>33.287671232876711</c:v>
                </c:pt>
                <c:pt idx="122">
                  <c:v>33.561643835616437</c:v>
                </c:pt>
                <c:pt idx="123">
                  <c:v>33.835616438356169</c:v>
                </c:pt>
                <c:pt idx="124">
                  <c:v>34.109589041095894</c:v>
                </c:pt>
                <c:pt idx="125">
                  <c:v>34.38356164383562</c:v>
                </c:pt>
                <c:pt idx="126">
                  <c:v>34.657534246575345</c:v>
                </c:pt>
                <c:pt idx="127">
                  <c:v>34.93150684931507</c:v>
                </c:pt>
                <c:pt idx="128">
                  <c:v>35.205479452054796</c:v>
                </c:pt>
                <c:pt idx="129">
                  <c:v>35.479452054794521</c:v>
                </c:pt>
                <c:pt idx="130">
                  <c:v>35.753424657534246</c:v>
                </c:pt>
                <c:pt idx="131">
                  <c:v>36.027397260273972</c:v>
                </c:pt>
                <c:pt idx="132">
                  <c:v>36.301369863013697</c:v>
                </c:pt>
                <c:pt idx="133">
                  <c:v>36.575342465753423</c:v>
                </c:pt>
                <c:pt idx="134">
                  <c:v>36.849315068493155</c:v>
                </c:pt>
                <c:pt idx="135">
                  <c:v>37.12328767123288</c:v>
                </c:pt>
                <c:pt idx="136">
                  <c:v>37.397260273972606</c:v>
                </c:pt>
                <c:pt idx="137">
                  <c:v>37.671232876712331</c:v>
                </c:pt>
                <c:pt idx="138">
                  <c:v>37.945205479452056</c:v>
                </c:pt>
                <c:pt idx="139">
                  <c:v>38.219178082191782</c:v>
                </c:pt>
                <c:pt idx="140">
                  <c:v>38.493150684931507</c:v>
                </c:pt>
                <c:pt idx="141">
                  <c:v>38.767123287671232</c:v>
                </c:pt>
                <c:pt idx="142">
                  <c:v>39.041095890410958</c:v>
                </c:pt>
                <c:pt idx="143">
                  <c:v>39.315068493150683</c:v>
                </c:pt>
                <c:pt idx="144">
                  <c:v>39.589041095890416</c:v>
                </c:pt>
                <c:pt idx="145">
                  <c:v>39.863013698630141</c:v>
                </c:pt>
                <c:pt idx="146">
                  <c:v>40.136986301369866</c:v>
                </c:pt>
                <c:pt idx="147">
                  <c:v>40.410958904109592</c:v>
                </c:pt>
                <c:pt idx="148">
                  <c:v>40.684931506849317</c:v>
                </c:pt>
                <c:pt idx="149">
                  <c:v>40.958904109589042</c:v>
                </c:pt>
                <c:pt idx="150">
                  <c:v>41.232876712328768</c:v>
                </c:pt>
                <c:pt idx="151">
                  <c:v>41.506849315068493</c:v>
                </c:pt>
                <c:pt idx="152">
                  <c:v>41.780821917808218</c:v>
                </c:pt>
                <c:pt idx="153">
                  <c:v>42.054794520547944</c:v>
                </c:pt>
                <c:pt idx="154">
                  <c:v>42.328767123287669</c:v>
                </c:pt>
                <c:pt idx="155">
                  <c:v>42.602739726027401</c:v>
                </c:pt>
                <c:pt idx="156">
                  <c:v>42.876712328767127</c:v>
                </c:pt>
                <c:pt idx="157">
                  <c:v>43.150684931506852</c:v>
                </c:pt>
                <c:pt idx="158">
                  <c:v>43.424657534246577</c:v>
                </c:pt>
                <c:pt idx="159">
                  <c:v>43.698630136986303</c:v>
                </c:pt>
                <c:pt idx="160">
                  <c:v>43.972602739726028</c:v>
                </c:pt>
                <c:pt idx="161">
                  <c:v>44.246575342465754</c:v>
                </c:pt>
                <c:pt idx="162">
                  <c:v>44.520547945205479</c:v>
                </c:pt>
                <c:pt idx="163">
                  <c:v>44.794520547945204</c:v>
                </c:pt>
                <c:pt idx="164">
                  <c:v>45.06849315068493</c:v>
                </c:pt>
                <c:pt idx="165">
                  <c:v>45.342465753424655</c:v>
                </c:pt>
                <c:pt idx="166">
                  <c:v>45.616438356164387</c:v>
                </c:pt>
                <c:pt idx="167">
                  <c:v>45.890410958904113</c:v>
                </c:pt>
                <c:pt idx="168">
                  <c:v>46.164383561643838</c:v>
                </c:pt>
                <c:pt idx="169">
                  <c:v>46.438356164383563</c:v>
                </c:pt>
                <c:pt idx="170">
                  <c:v>46.712328767123289</c:v>
                </c:pt>
                <c:pt idx="171">
                  <c:v>46.986301369863014</c:v>
                </c:pt>
                <c:pt idx="172">
                  <c:v>47.260273972602739</c:v>
                </c:pt>
                <c:pt idx="173">
                  <c:v>47.534246575342465</c:v>
                </c:pt>
                <c:pt idx="174">
                  <c:v>47.80821917808219</c:v>
                </c:pt>
                <c:pt idx="175">
                  <c:v>48.082191780821915</c:v>
                </c:pt>
                <c:pt idx="176">
                  <c:v>48.356164383561641</c:v>
                </c:pt>
                <c:pt idx="177">
                  <c:v>48.630136986301373</c:v>
                </c:pt>
                <c:pt idx="178">
                  <c:v>48.904109589041099</c:v>
                </c:pt>
                <c:pt idx="179">
                  <c:v>49.178082191780824</c:v>
                </c:pt>
                <c:pt idx="180">
                  <c:v>49.452054794520549</c:v>
                </c:pt>
                <c:pt idx="181">
                  <c:v>49.726027397260275</c:v>
                </c:pt>
                <c:pt idx="182">
                  <c:v>50</c:v>
                </c:pt>
                <c:pt idx="183">
                  <c:v>50.273972602739725</c:v>
                </c:pt>
                <c:pt idx="184">
                  <c:v>50.547945205479451</c:v>
                </c:pt>
                <c:pt idx="185">
                  <c:v>50.821917808219176</c:v>
                </c:pt>
                <c:pt idx="186">
                  <c:v>51.095890410958901</c:v>
                </c:pt>
                <c:pt idx="187">
                  <c:v>51.369863013698634</c:v>
                </c:pt>
                <c:pt idx="188">
                  <c:v>51.643835616438359</c:v>
                </c:pt>
                <c:pt idx="189">
                  <c:v>51.917808219178085</c:v>
                </c:pt>
                <c:pt idx="190">
                  <c:v>52.19178082191781</c:v>
                </c:pt>
                <c:pt idx="191">
                  <c:v>52.465753424657535</c:v>
                </c:pt>
                <c:pt idx="192">
                  <c:v>52.739726027397261</c:v>
                </c:pt>
                <c:pt idx="193">
                  <c:v>53.013698630136986</c:v>
                </c:pt>
                <c:pt idx="194">
                  <c:v>53.287671232876711</c:v>
                </c:pt>
                <c:pt idx="195">
                  <c:v>53.561643835616437</c:v>
                </c:pt>
                <c:pt idx="196">
                  <c:v>53.835616438356162</c:v>
                </c:pt>
                <c:pt idx="197">
                  <c:v>54.109589041095887</c:v>
                </c:pt>
                <c:pt idx="198">
                  <c:v>54.38356164383562</c:v>
                </c:pt>
                <c:pt idx="199">
                  <c:v>54.657534246575345</c:v>
                </c:pt>
                <c:pt idx="200">
                  <c:v>54.93150684931507</c:v>
                </c:pt>
                <c:pt idx="201">
                  <c:v>55.205479452054796</c:v>
                </c:pt>
                <c:pt idx="202">
                  <c:v>55.479452054794521</c:v>
                </c:pt>
                <c:pt idx="203">
                  <c:v>55.753424657534246</c:v>
                </c:pt>
                <c:pt idx="204">
                  <c:v>56.027397260273972</c:v>
                </c:pt>
                <c:pt idx="205">
                  <c:v>56.301369863013697</c:v>
                </c:pt>
                <c:pt idx="206">
                  <c:v>56.575342465753423</c:v>
                </c:pt>
                <c:pt idx="207">
                  <c:v>56.849315068493148</c:v>
                </c:pt>
                <c:pt idx="208">
                  <c:v>57.12328767123288</c:v>
                </c:pt>
                <c:pt idx="209">
                  <c:v>57.397260273972606</c:v>
                </c:pt>
                <c:pt idx="210">
                  <c:v>57.671232876712331</c:v>
                </c:pt>
                <c:pt idx="211">
                  <c:v>57.945205479452056</c:v>
                </c:pt>
                <c:pt idx="212">
                  <c:v>58.219178082191782</c:v>
                </c:pt>
                <c:pt idx="213">
                  <c:v>58.493150684931507</c:v>
                </c:pt>
                <c:pt idx="214">
                  <c:v>58.767123287671232</c:v>
                </c:pt>
                <c:pt idx="215">
                  <c:v>59.041095890410958</c:v>
                </c:pt>
                <c:pt idx="216">
                  <c:v>59.315068493150683</c:v>
                </c:pt>
                <c:pt idx="217">
                  <c:v>59.589041095890408</c:v>
                </c:pt>
                <c:pt idx="218">
                  <c:v>59.863013698630134</c:v>
                </c:pt>
                <c:pt idx="219">
                  <c:v>60.136986301369866</c:v>
                </c:pt>
                <c:pt idx="220">
                  <c:v>60.410958904109592</c:v>
                </c:pt>
                <c:pt idx="221">
                  <c:v>60.684931506849317</c:v>
                </c:pt>
                <c:pt idx="222">
                  <c:v>60.958904109589042</c:v>
                </c:pt>
                <c:pt idx="223">
                  <c:v>61.232876712328768</c:v>
                </c:pt>
                <c:pt idx="224">
                  <c:v>61.506849315068493</c:v>
                </c:pt>
                <c:pt idx="225">
                  <c:v>61.780821917808218</c:v>
                </c:pt>
                <c:pt idx="226">
                  <c:v>62.054794520547944</c:v>
                </c:pt>
                <c:pt idx="227">
                  <c:v>62.328767123287669</c:v>
                </c:pt>
                <c:pt idx="228">
                  <c:v>62.602739726027394</c:v>
                </c:pt>
                <c:pt idx="229">
                  <c:v>62.87671232876712</c:v>
                </c:pt>
                <c:pt idx="230">
                  <c:v>63.150684931506852</c:v>
                </c:pt>
                <c:pt idx="231">
                  <c:v>63.424657534246577</c:v>
                </c:pt>
                <c:pt idx="232">
                  <c:v>63.698630136986303</c:v>
                </c:pt>
                <c:pt idx="233">
                  <c:v>63.972602739726028</c:v>
                </c:pt>
                <c:pt idx="234">
                  <c:v>64.246575342465746</c:v>
                </c:pt>
                <c:pt idx="235">
                  <c:v>64.520547945205479</c:v>
                </c:pt>
                <c:pt idx="236">
                  <c:v>64.794520547945197</c:v>
                </c:pt>
                <c:pt idx="237">
                  <c:v>65.06849315068493</c:v>
                </c:pt>
                <c:pt idx="238">
                  <c:v>65.342465753424648</c:v>
                </c:pt>
                <c:pt idx="239">
                  <c:v>65.61643835616438</c:v>
                </c:pt>
                <c:pt idx="240">
                  <c:v>65.890410958904098</c:v>
                </c:pt>
                <c:pt idx="241">
                  <c:v>66.164383561643831</c:v>
                </c:pt>
                <c:pt idx="242">
                  <c:v>66.438356164383549</c:v>
                </c:pt>
                <c:pt idx="243">
                  <c:v>66.712328767123282</c:v>
                </c:pt>
                <c:pt idx="244">
                  <c:v>66.986301369863</c:v>
                </c:pt>
                <c:pt idx="245">
                  <c:v>67.260273972602732</c:v>
                </c:pt>
                <c:pt idx="246">
                  <c:v>67.534246575342465</c:v>
                </c:pt>
                <c:pt idx="247">
                  <c:v>67.808219178082183</c:v>
                </c:pt>
                <c:pt idx="248">
                  <c:v>68.082191780821915</c:v>
                </c:pt>
                <c:pt idx="249">
                  <c:v>68.356164383561634</c:v>
                </c:pt>
                <c:pt idx="250">
                  <c:v>68.630136986301366</c:v>
                </c:pt>
                <c:pt idx="251">
                  <c:v>68.904109589041084</c:v>
                </c:pt>
                <c:pt idx="252">
                  <c:v>69.178082191780817</c:v>
                </c:pt>
                <c:pt idx="253">
                  <c:v>69.452054794520535</c:v>
                </c:pt>
                <c:pt idx="254">
                  <c:v>69.726027397260268</c:v>
                </c:pt>
                <c:pt idx="255">
                  <c:v>69.999999999999986</c:v>
                </c:pt>
                <c:pt idx="256">
                  <c:v>70.273972602739718</c:v>
                </c:pt>
                <c:pt idx="257">
                  <c:v>70.547945205479451</c:v>
                </c:pt>
                <c:pt idx="258">
                  <c:v>70.821917808219169</c:v>
                </c:pt>
                <c:pt idx="259">
                  <c:v>71.095890410958901</c:v>
                </c:pt>
                <c:pt idx="260">
                  <c:v>71.36986301369862</c:v>
                </c:pt>
                <c:pt idx="261">
                  <c:v>71.643835616438352</c:v>
                </c:pt>
                <c:pt idx="262">
                  <c:v>71.91780821917807</c:v>
                </c:pt>
                <c:pt idx="263">
                  <c:v>72.191780821917803</c:v>
                </c:pt>
                <c:pt idx="264">
                  <c:v>72.465753424657521</c:v>
                </c:pt>
                <c:pt idx="265">
                  <c:v>72.739726027397253</c:v>
                </c:pt>
                <c:pt idx="266">
                  <c:v>73.013698630136972</c:v>
                </c:pt>
                <c:pt idx="267">
                  <c:v>73.287671232876704</c:v>
                </c:pt>
                <c:pt idx="268">
                  <c:v>73.561643835616437</c:v>
                </c:pt>
                <c:pt idx="269">
                  <c:v>73.835616438356155</c:v>
                </c:pt>
                <c:pt idx="270">
                  <c:v>74.109589041095887</c:v>
                </c:pt>
                <c:pt idx="271">
                  <c:v>74.383561643835606</c:v>
                </c:pt>
                <c:pt idx="272">
                  <c:v>74.657534246575338</c:v>
                </c:pt>
                <c:pt idx="273">
                  <c:v>74.931506849315056</c:v>
                </c:pt>
                <c:pt idx="274">
                  <c:v>75.205479452054789</c:v>
                </c:pt>
                <c:pt idx="275">
                  <c:v>75.479452054794507</c:v>
                </c:pt>
                <c:pt idx="276">
                  <c:v>75.753424657534239</c:v>
                </c:pt>
                <c:pt idx="277">
                  <c:v>76.027397260273958</c:v>
                </c:pt>
                <c:pt idx="278">
                  <c:v>76.30136986301369</c:v>
                </c:pt>
                <c:pt idx="279">
                  <c:v>76.575342465753423</c:v>
                </c:pt>
                <c:pt idx="280">
                  <c:v>76.849315068493141</c:v>
                </c:pt>
                <c:pt idx="281">
                  <c:v>77.123287671232873</c:v>
                </c:pt>
                <c:pt idx="282">
                  <c:v>77.397260273972591</c:v>
                </c:pt>
                <c:pt idx="283">
                  <c:v>77.671232876712324</c:v>
                </c:pt>
                <c:pt idx="284">
                  <c:v>77.945205479452042</c:v>
                </c:pt>
                <c:pt idx="285">
                  <c:v>78.219178082191775</c:v>
                </c:pt>
                <c:pt idx="286">
                  <c:v>78.493150684931493</c:v>
                </c:pt>
                <c:pt idx="287">
                  <c:v>78.767123287671225</c:v>
                </c:pt>
                <c:pt idx="288">
                  <c:v>79.041095890410958</c:v>
                </c:pt>
                <c:pt idx="289">
                  <c:v>79.315068493150676</c:v>
                </c:pt>
                <c:pt idx="290">
                  <c:v>79.589041095890408</c:v>
                </c:pt>
                <c:pt idx="291">
                  <c:v>79.863013698630127</c:v>
                </c:pt>
                <c:pt idx="292">
                  <c:v>80.136986301369859</c:v>
                </c:pt>
                <c:pt idx="293">
                  <c:v>80.410958904109577</c:v>
                </c:pt>
                <c:pt idx="294">
                  <c:v>80.68493150684931</c:v>
                </c:pt>
                <c:pt idx="295">
                  <c:v>80.958904109589028</c:v>
                </c:pt>
                <c:pt idx="296">
                  <c:v>81.232876712328761</c:v>
                </c:pt>
                <c:pt idx="297">
                  <c:v>81.506849315068479</c:v>
                </c:pt>
                <c:pt idx="298">
                  <c:v>81.780821917808211</c:v>
                </c:pt>
                <c:pt idx="299">
                  <c:v>82.054794520547944</c:v>
                </c:pt>
                <c:pt idx="300">
                  <c:v>82.328767123287662</c:v>
                </c:pt>
                <c:pt idx="301">
                  <c:v>82.602739726027394</c:v>
                </c:pt>
                <c:pt idx="302">
                  <c:v>82.876712328767113</c:v>
                </c:pt>
                <c:pt idx="303">
                  <c:v>83.150684931506845</c:v>
                </c:pt>
                <c:pt idx="304">
                  <c:v>83.424657534246563</c:v>
                </c:pt>
                <c:pt idx="305">
                  <c:v>83.698630136986296</c:v>
                </c:pt>
                <c:pt idx="306">
                  <c:v>83.972602739726014</c:v>
                </c:pt>
                <c:pt idx="307">
                  <c:v>84.246575342465746</c:v>
                </c:pt>
                <c:pt idx="308">
                  <c:v>84.520547945205465</c:v>
                </c:pt>
                <c:pt idx="309">
                  <c:v>84.794520547945197</c:v>
                </c:pt>
                <c:pt idx="310">
                  <c:v>85.06849315068493</c:v>
                </c:pt>
                <c:pt idx="311">
                  <c:v>85.342465753424648</c:v>
                </c:pt>
                <c:pt idx="312">
                  <c:v>85.61643835616438</c:v>
                </c:pt>
                <c:pt idx="313">
                  <c:v>85.890410958904098</c:v>
                </c:pt>
                <c:pt idx="314">
                  <c:v>86.164383561643831</c:v>
                </c:pt>
                <c:pt idx="315">
                  <c:v>86.438356164383549</c:v>
                </c:pt>
                <c:pt idx="316">
                  <c:v>86.712328767123282</c:v>
                </c:pt>
                <c:pt idx="317">
                  <c:v>86.986301369863</c:v>
                </c:pt>
                <c:pt idx="318">
                  <c:v>87.260273972602732</c:v>
                </c:pt>
                <c:pt idx="319">
                  <c:v>87.534246575342451</c:v>
                </c:pt>
                <c:pt idx="320">
                  <c:v>87.808219178082183</c:v>
                </c:pt>
                <c:pt idx="321">
                  <c:v>88.082191780821915</c:v>
                </c:pt>
                <c:pt idx="322">
                  <c:v>88.356164383561634</c:v>
                </c:pt>
                <c:pt idx="323">
                  <c:v>88.630136986301366</c:v>
                </c:pt>
                <c:pt idx="324">
                  <c:v>88.904109589041084</c:v>
                </c:pt>
                <c:pt idx="325">
                  <c:v>89.178082191780817</c:v>
                </c:pt>
                <c:pt idx="326">
                  <c:v>89.452054794520535</c:v>
                </c:pt>
                <c:pt idx="327">
                  <c:v>89.726027397260268</c:v>
                </c:pt>
                <c:pt idx="328">
                  <c:v>89.999999999999986</c:v>
                </c:pt>
                <c:pt idx="329">
                  <c:v>90.273972602739718</c:v>
                </c:pt>
                <c:pt idx="330">
                  <c:v>90.547945205479436</c:v>
                </c:pt>
                <c:pt idx="331">
                  <c:v>90.821917808219169</c:v>
                </c:pt>
                <c:pt idx="332">
                  <c:v>91.095890410958901</c:v>
                </c:pt>
                <c:pt idx="333">
                  <c:v>91.36986301369862</c:v>
                </c:pt>
                <c:pt idx="334">
                  <c:v>91.643835616438352</c:v>
                </c:pt>
                <c:pt idx="335">
                  <c:v>91.91780821917807</c:v>
                </c:pt>
                <c:pt idx="336">
                  <c:v>92.191780821917803</c:v>
                </c:pt>
                <c:pt idx="337">
                  <c:v>92.465753424657521</c:v>
                </c:pt>
                <c:pt idx="338">
                  <c:v>92.739726027397253</c:v>
                </c:pt>
                <c:pt idx="339">
                  <c:v>93.013698630136972</c:v>
                </c:pt>
                <c:pt idx="340">
                  <c:v>93.287671232876704</c:v>
                </c:pt>
                <c:pt idx="341">
                  <c:v>93.561643835616422</c:v>
                </c:pt>
                <c:pt idx="342">
                  <c:v>93.835616438356155</c:v>
                </c:pt>
                <c:pt idx="343">
                  <c:v>94.109589041095887</c:v>
                </c:pt>
                <c:pt idx="344">
                  <c:v>94.383561643835606</c:v>
                </c:pt>
                <c:pt idx="345">
                  <c:v>94.657534246575338</c:v>
                </c:pt>
                <c:pt idx="346">
                  <c:v>94.931506849315056</c:v>
                </c:pt>
                <c:pt idx="347">
                  <c:v>95.205479452054789</c:v>
                </c:pt>
                <c:pt idx="348">
                  <c:v>95.479452054794507</c:v>
                </c:pt>
                <c:pt idx="349">
                  <c:v>95.753424657534239</c:v>
                </c:pt>
                <c:pt idx="350">
                  <c:v>96.027397260273958</c:v>
                </c:pt>
                <c:pt idx="351">
                  <c:v>96.30136986301369</c:v>
                </c:pt>
                <c:pt idx="352">
                  <c:v>96.575342465753408</c:v>
                </c:pt>
                <c:pt idx="353">
                  <c:v>96.849315068493141</c:v>
                </c:pt>
                <c:pt idx="354">
                  <c:v>97.123287671232873</c:v>
                </c:pt>
                <c:pt idx="355">
                  <c:v>97.397260273972591</c:v>
                </c:pt>
                <c:pt idx="356">
                  <c:v>97.671232876712324</c:v>
                </c:pt>
                <c:pt idx="357">
                  <c:v>97.945205479452042</c:v>
                </c:pt>
                <c:pt idx="358">
                  <c:v>98.219178082191775</c:v>
                </c:pt>
                <c:pt idx="359">
                  <c:v>98.493150684931493</c:v>
                </c:pt>
                <c:pt idx="360">
                  <c:v>98.767123287671225</c:v>
                </c:pt>
                <c:pt idx="361">
                  <c:v>99.041095890410944</c:v>
                </c:pt>
                <c:pt idx="362">
                  <c:v>99.315068493150676</c:v>
                </c:pt>
                <c:pt idx="363">
                  <c:v>99.589041095890408</c:v>
                </c:pt>
                <c:pt idx="364">
                  <c:v>99.863013698630127</c:v>
                </c:pt>
              </c:numCache>
            </c:numRef>
          </c:xVal>
          <c:yVal>
            <c:numRef>
              <c:f>'Regression for Waterloo'!$E$32:$E$396</c:f>
              <c:numCache>
                <c:formatCode>General</c:formatCode>
                <c:ptCount val="365"/>
                <c:pt idx="0">
                  <c:v>0</c:v>
                </c:pt>
                <c:pt idx="1">
                  <c:v>1</c:v>
                </c:pt>
                <c:pt idx="2">
                  <c:v>1</c:v>
                </c:pt>
                <c:pt idx="3">
                  <c:v>1</c:v>
                </c:pt>
                <c:pt idx="4">
                  <c:v>2</c:v>
                </c:pt>
                <c:pt idx="5">
                  <c:v>2</c:v>
                </c:pt>
                <c:pt idx="6">
                  <c:v>2</c:v>
                </c:pt>
                <c:pt idx="7">
                  <c:v>2</c:v>
                </c:pt>
                <c:pt idx="8">
                  <c:v>2</c:v>
                </c:pt>
                <c:pt idx="9">
                  <c:v>3</c:v>
                </c:pt>
                <c:pt idx="10">
                  <c:v>3</c:v>
                </c:pt>
                <c:pt idx="11">
                  <c:v>3</c:v>
                </c:pt>
                <c:pt idx="12">
                  <c:v>4</c:v>
                </c:pt>
                <c:pt idx="13">
                  <c:v>4</c:v>
                </c:pt>
                <c:pt idx="14">
                  <c:v>4</c:v>
                </c:pt>
                <c:pt idx="15">
                  <c:v>5</c:v>
                </c:pt>
                <c:pt idx="16">
                  <c:v>5</c:v>
                </c:pt>
                <c:pt idx="17">
                  <c:v>6</c:v>
                </c:pt>
                <c:pt idx="18">
                  <c:v>6</c:v>
                </c:pt>
                <c:pt idx="19">
                  <c:v>6</c:v>
                </c:pt>
                <c:pt idx="20">
                  <c:v>7</c:v>
                </c:pt>
                <c:pt idx="21">
                  <c:v>7</c:v>
                </c:pt>
                <c:pt idx="22">
                  <c:v>7</c:v>
                </c:pt>
                <c:pt idx="23">
                  <c:v>8</c:v>
                </c:pt>
                <c:pt idx="24">
                  <c:v>8</c:v>
                </c:pt>
                <c:pt idx="25">
                  <c:v>8</c:v>
                </c:pt>
                <c:pt idx="26">
                  <c:v>8</c:v>
                </c:pt>
                <c:pt idx="27">
                  <c:v>9</c:v>
                </c:pt>
                <c:pt idx="28">
                  <c:v>10</c:v>
                </c:pt>
                <c:pt idx="29">
                  <c:v>10</c:v>
                </c:pt>
                <c:pt idx="30">
                  <c:v>10</c:v>
                </c:pt>
                <c:pt idx="31">
                  <c:v>10</c:v>
                </c:pt>
                <c:pt idx="32">
                  <c:v>11</c:v>
                </c:pt>
                <c:pt idx="33">
                  <c:v>11</c:v>
                </c:pt>
                <c:pt idx="34">
                  <c:v>11</c:v>
                </c:pt>
                <c:pt idx="35">
                  <c:v>11</c:v>
                </c:pt>
                <c:pt idx="36">
                  <c:v>12</c:v>
                </c:pt>
                <c:pt idx="37">
                  <c:v>12</c:v>
                </c:pt>
                <c:pt idx="38">
                  <c:v>13</c:v>
                </c:pt>
                <c:pt idx="39">
                  <c:v>13</c:v>
                </c:pt>
                <c:pt idx="40">
                  <c:v>14</c:v>
                </c:pt>
                <c:pt idx="41">
                  <c:v>14</c:v>
                </c:pt>
                <c:pt idx="42">
                  <c:v>14</c:v>
                </c:pt>
                <c:pt idx="43">
                  <c:v>15</c:v>
                </c:pt>
                <c:pt idx="44">
                  <c:v>16</c:v>
                </c:pt>
                <c:pt idx="45">
                  <c:v>16</c:v>
                </c:pt>
                <c:pt idx="46">
                  <c:v>16</c:v>
                </c:pt>
                <c:pt idx="47">
                  <c:v>17</c:v>
                </c:pt>
                <c:pt idx="48">
                  <c:v>18</c:v>
                </c:pt>
                <c:pt idx="49">
                  <c:v>18</c:v>
                </c:pt>
                <c:pt idx="50">
                  <c:v>18</c:v>
                </c:pt>
                <c:pt idx="51">
                  <c:v>19</c:v>
                </c:pt>
                <c:pt idx="52">
                  <c:v>19</c:v>
                </c:pt>
                <c:pt idx="53">
                  <c:v>19</c:v>
                </c:pt>
                <c:pt idx="54">
                  <c:v>19</c:v>
                </c:pt>
                <c:pt idx="55">
                  <c:v>20</c:v>
                </c:pt>
                <c:pt idx="56">
                  <c:v>20</c:v>
                </c:pt>
                <c:pt idx="57">
                  <c:v>20</c:v>
                </c:pt>
                <c:pt idx="58">
                  <c:v>20</c:v>
                </c:pt>
                <c:pt idx="59">
                  <c:v>21</c:v>
                </c:pt>
                <c:pt idx="60">
                  <c:v>22</c:v>
                </c:pt>
                <c:pt idx="61">
                  <c:v>23</c:v>
                </c:pt>
                <c:pt idx="62">
                  <c:v>23</c:v>
                </c:pt>
                <c:pt idx="63">
                  <c:v>23</c:v>
                </c:pt>
                <c:pt idx="64">
                  <c:v>23</c:v>
                </c:pt>
                <c:pt idx="65">
                  <c:v>23</c:v>
                </c:pt>
                <c:pt idx="66">
                  <c:v>24</c:v>
                </c:pt>
                <c:pt idx="67">
                  <c:v>24</c:v>
                </c:pt>
                <c:pt idx="68">
                  <c:v>24</c:v>
                </c:pt>
                <c:pt idx="69">
                  <c:v>25</c:v>
                </c:pt>
                <c:pt idx="70">
                  <c:v>25</c:v>
                </c:pt>
                <c:pt idx="71">
                  <c:v>25</c:v>
                </c:pt>
                <c:pt idx="72">
                  <c:v>25</c:v>
                </c:pt>
                <c:pt idx="73">
                  <c:v>25</c:v>
                </c:pt>
                <c:pt idx="74">
                  <c:v>25</c:v>
                </c:pt>
                <c:pt idx="75">
                  <c:v>25</c:v>
                </c:pt>
                <c:pt idx="76">
                  <c:v>26</c:v>
                </c:pt>
                <c:pt idx="77">
                  <c:v>26</c:v>
                </c:pt>
                <c:pt idx="78">
                  <c:v>27</c:v>
                </c:pt>
                <c:pt idx="79">
                  <c:v>27</c:v>
                </c:pt>
                <c:pt idx="80">
                  <c:v>27</c:v>
                </c:pt>
                <c:pt idx="81">
                  <c:v>27</c:v>
                </c:pt>
                <c:pt idx="82">
                  <c:v>28</c:v>
                </c:pt>
                <c:pt idx="83">
                  <c:v>28</c:v>
                </c:pt>
                <c:pt idx="84">
                  <c:v>28</c:v>
                </c:pt>
                <c:pt idx="85">
                  <c:v>29</c:v>
                </c:pt>
                <c:pt idx="86">
                  <c:v>29</c:v>
                </c:pt>
                <c:pt idx="87">
                  <c:v>30</c:v>
                </c:pt>
                <c:pt idx="88">
                  <c:v>30</c:v>
                </c:pt>
                <c:pt idx="89">
                  <c:v>30</c:v>
                </c:pt>
                <c:pt idx="90">
                  <c:v>30</c:v>
                </c:pt>
                <c:pt idx="91">
                  <c:v>30</c:v>
                </c:pt>
                <c:pt idx="92">
                  <c:v>30</c:v>
                </c:pt>
                <c:pt idx="93">
                  <c:v>30</c:v>
                </c:pt>
                <c:pt idx="94">
                  <c:v>31</c:v>
                </c:pt>
                <c:pt idx="95">
                  <c:v>31</c:v>
                </c:pt>
                <c:pt idx="96">
                  <c:v>32</c:v>
                </c:pt>
                <c:pt idx="97">
                  <c:v>32</c:v>
                </c:pt>
                <c:pt idx="98">
                  <c:v>32</c:v>
                </c:pt>
                <c:pt idx="99">
                  <c:v>33</c:v>
                </c:pt>
                <c:pt idx="100">
                  <c:v>33</c:v>
                </c:pt>
                <c:pt idx="101">
                  <c:v>33</c:v>
                </c:pt>
                <c:pt idx="102">
                  <c:v>33</c:v>
                </c:pt>
                <c:pt idx="103">
                  <c:v>34</c:v>
                </c:pt>
                <c:pt idx="104">
                  <c:v>34</c:v>
                </c:pt>
                <c:pt idx="105">
                  <c:v>34</c:v>
                </c:pt>
                <c:pt idx="106">
                  <c:v>34</c:v>
                </c:pt>
                <c:pt idx="107">
                  <c:v>35</c:v>
                </c:pt>
                <c:pt idx="108">
                  <c:v>35</c:v>
                </c:pt>
                <c:pt idx="109">
                  <c:v>35</c:v>
                </c:pt>
                <c:pt idx="110">
                  <c:v>35</c:v>
                </c:pt>
                <c:pt idx="111">
                  <c:v>35</c:v>
                </c:pt>
                <c:pt idx="112">
                  <c:v>35</c:v>
                </c:pt>
                <c:pt idx="113">
                  <c:v>35</c:v>
                </c:pt>
                <c:pt idx="114">
                  <c:v>35</c:v>
                </c:pt>
                <c:pt idx="115">
                  <c:v>35</c:v>
                </c:pt>
                <c:pt idx="116">
                  <c:v>35</c:v>
                </c:pt>
                <c:pt idx="117">
                  <c:v>36</c:v>
                </c:pt>
                <c:pt idx="118">
                  <c:v>36</c:v>
                </c:pt>
                <c:pt idx="119">
                  <c:v>36</c:v>
                </c:pt>
                <c:pt idx="120">
                  <c:v>36</c:v>
                </c:pt>
                <c:pt idx="121">
                  <c:v>36</c:v>
                </c:pt>
                <c:pt idx="122">
                  <c:v>37</c:v>
                </c:pt>
                <c:pt idx="123">
                  <c:v>37</c:v>
                </c:pt>
                <c:pt idx="124">
                  <c:v>37</c:v>
                </c:pt>
                <c:pt idx="125">
                  <c:v>38</c:v>
                </c:pt>
                <c:pt idx="126">
                  <c:v>38</c:v>
                </c:pt>
                <c:pt idx="127">
                  <c:v>38</c:v>
                </c:pt>
                <c:pt idx="128">
                  <c:v>38</c:v>
                </c:pt>
                <c:pt idx="129">
                  <c:v>38</c:v>
                </c:pt>
                <c:pt idx="130">
                  <c:v>38</c:v>
                </c:pt>
                <c:pt idx="131">
                  <c:v>39</c:v>
                </c:pt>
                <c:pt idx="132">
                  <c:v>39</c:v>
                </c:pt>
                <c:pt idx="133">
                  <c:v>39</c:v>
                </c:pt>
                <c:pt idx="134">
                  <c:v>39</c:v>
                </c:pt>
                <c:pt idx="135">
                  <c:v>40</c:v>
                </c:pt>
                <c:pt idx="136">
                  <c:v>40</c:v>
                </c:pt>
                <c:pt idx="137">
                  <c:v>40</c:v>
                </c:pt>
                <c:pt idx="138">
                  <c:v>40</c:v>
                </c:pt>
                <c:pt idx="139">
                  <c:v>40</c:v>
                </c:pt>
                <c:pt idx="140">
                  <c:v>40</c:v>
                </c:pt>
                <c:pt idx="141">
                  <c:v>40</c:v>
                </c:pt>
                <c:pt idx="142">
                  <c:v>40</c:v>
                </c:pt>
                <c:pt idx="143">
                  <c:v>41</c:v>
                </c:pt>
                <c:pt idx="144">
                  <c:v>41</c:v>
                </c:pt>
                <c:pt idx="145">
                  <c:v>41</c:v>
                </c:pt>
                <c:pt idx="146">
                  <c:v>41</c:v>
                </c:pt>
                <c:pt idx="147">
                  <c:v>42</c:v>
                </c:pt>
                <c:pt idx="148">
                  <c:v>42</c:v>
                </c:pt>
                <c:pt idx="149">
                  <c:v>42</c:v>
                </c:pt>
                <c:pt idx="150">
                  <c:v>42</c:v>
                </c:pt>
                <c:pt idx="151">
                  <c:v>42</c:v>
                </c:pt>
                <c:pt idx="152">
                  <c:v>42</c:v>
                </c:pt>
                <c:pt idx="153">
                  <c:v>42</c:v>
                </c:pt>
                <c:pt idx="154">
                  <c:v>42</c:v>
                </c:pt>
                <c:pt idx="155">
                  <c:v>43</c:v>
                </c:pt>
                <c:pt idx="156">
                  <c:v>43</c:v>
                </c:pt>
                <c:pt idx="157">
                  <c:v>43</c:v>
                </c:pt>
                <c:pt idx="158">
                  <c:v>43</c:v>
                </c:pt>
                <c:pt idx="159">
                  <c:v>44</c:v>
                </c:pt>
                <c:pt idx="160">
                  <c:v>44</c:v>
                </c:pt>
                <c:pt idx="161">
                  <c:v>44</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46</c:v>
                </c:pt>
                <c:pt idx="175">
                  <c:v>46</c:v>
                </c:pt>
                <c:pt idx="176">
                  <c:v>46</c:v>
                </c:pt>
                <c:pt idx="177">
                  <c:v>46</c:v>
                </c:pt>
                <c:pt idx="178">
                  <c:v>46</c:v>
                </c:pt>
                <c:pt idx="179">
                  <c:v>46</c:v>
                </c:pt>
                <c:pt idx="180">
                  <c:v>46</c:v>
                </c:pt>
                <c:pt idx="181">
                  <c:v>46</c:v>
                </c:pt>
                <c:pt idx="182">
                  <c:v>46</c:v>
                </c:pt>
                <c:pt idx="183">
                  <c:v>46</c:v>
                </c:pt>
                <c:pt idx="184">
                  <c:v>47</c:v>
                </c:pt>
                <c:pt idx="185">
                  <c:v>47</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pt idx="199">
                  <c:v>49</c:v>
                </c:pt>
                <c:pt idx="200">
                  <c:v>49</c:v>
                </c:pt>
                <c:pt idx="201">
                  <c:v>49</c:v>
                </c:pt>
                <c:pt idx="202">
                  <c:v>50</c:v>
                </c:pt>
                <c:pt idx="203">
                  <c:v>50</c:v>
                </c:pt>
                <c:pt idx="204">
                  <c:v>50</c:v>
                </c:pt>
                <c:pt idx="205">
                  <c:v>50</c:v>
                </c:pt>
                <c:pt idx="206">
                  <c:v>50</c:v>
                </c:pt>
                <c:pt idx="207">
                  <c:v>51</c:v>
                </c:pt>
                <c:pt idx="208">
                  <c:v>51</c:v>
                </c:pt>
                <c:pt idx="209">
                  <c:v>51</c:v>
                </c:pt>
                <c:pt idx="210">
                  <c:v>51</c:v>
                </c:pt>
                <c:pt idx="211">
                  <c:v>52</c:v>
                </c:pt>
                <c:pt idx="212">
                  <c:v>52</c:v>
                </c:pt>
                <c:pt idx="213">
                  <c:v>52</c:v>
                </c:pt>
                <c:pt idx="214">
                  <c:v>52</c:v>
                </c:pt>
                <c:pt idx="215">
                  <c:v>53</c:v>
                </c:pt>
                <c:pt idx="216">
                  <c:v>53</c:v>
                </c:pt>
                <c:pt idx="217">
                  <c:v>53</c:v>
                </c:pt>
                <c:pt idx="218">
                  <c:v>53</c:v>
                </c:pt>
                <c:pt idx="219">
                  <c:v>53</c:v>
                </c:pt>
                <c:pt idx="220">
                  <c:v>53</c:v>
                </c:pt>
                <c:pt idx="221">
                  <c:v>53</c:v>
                </c:pt>
                <c:pt idx="222">
                  <c:v>53</c:v>
                </c:pt>
                <c:pt idx="223">
                  <c:v>54</c:v>
                </c:pt>
                <c:pt idx="224">
                  <c:v>54</c:v>
                </c:pt>
                <c:pt idx="225">
                  <c:v>54</c:v>
                </c:pt>
                <c:pt idx="226">
                  <c:v>54</c:v>
                </c:pt>
                <c:pt idx="227">
                  <c:v>55</c:v>
                </c:pt>
                <c:pt idx="228">
                  <c:v>55</c:v>
                </c:pt>
                <c:pt idx="229">
                  <c:v>55</c:v>
                </c:pt>
                <c:pt idx="230">
                  <c:v>55</c:v>
                </c:pt>
                <c:pt idx="231">
                  <c:v>55</c:v>
                </c:pt>
                <c:pt idx="232">
                  <c:v>55</c:v>
                </c:pt>
                <c:pt idx="233">
                  <c:v>55</c:v>
                </c:pt>
                <c:pt idx="234">
                  <c:v>55</c:v>
                </c:pt>
                <c:pt idx="235">
                  <c:v>55</c:v>
                </c:pt>
                <c:pt idx="236">
                  <c:v>57</c:v>
                </c:pt>
                <c:pt idx="237">
                  <c:v>57</c:v>
                </c:pt>
                <c:pt idx="238">
                  <c:v>57</c:v>
                </c:pt>
                <c:pt idx="239">
                  <c:v>57</c:v>
                </c:pt>
                <c:pt idx="240">
                  <c:v>57</c:v>
                </c:pt>
                <c:pt idx="241">
                  <c:v>58</c:v>
                </c:pt>
                <c:pt idx="242">
                  <c:v>59</c:v>
                </c:pt>
                <c:pt idx="243">
                  <c:v>59</c:v>
                </c:pt>
                <c:pt idx="244">
                  <c:v>59</c:v>
                </c:pt>
                <c:pt idx="245">
                  <c:v>60</c:v>
                </c:pt>
                <c:pt idx="246">
                  <c:v>60</c:v>
                </c:pt>
                <c:pt idx="247">
                  <c:v>60</c:v>
                </c:pt>
                <c:pt idx="248">
                  <c:v>60</c:v>
                </c:pt>
                <c:pt idx="249">
                  <c:v>60</c:v>
                </c:pt>
                <c:pt idx="250">
                  <c:v>60</c:v>
                </c:pt>
                <c:pt idx="251">
                  <c:v>60</c:v>
                </c:pt>
                <c:pt idx="252">
                  <c:v>60</c:v>
                </c:pt>
                <c:pt idx="253">
                  <c:v>60</c:v>
                </c:pt>
                <c:pt idx="254">
                  <c:v>60</c:v>
                </c:pt>
                <c:pt idx="255">
                  <c:v>61</c:v>
                </c:pt>
                <c:pt idx="256">
                  <c:v>61</c:v>
                </c:pt>
                <c:pt idx="257">
                  <c:v>61</c:v>
                </c:pt>
                <c:pt idx="258">
                  <c:v>61</c:v>
                </c:pt>
                <c:pt idx="259">
                  <c:v>61</c:v>
                </c:pt>
                <c:pt idx="260">
                  <c:v>61</c:v>
                </c:pt>
                <c:pt idx="261">
                  <c:v>61</c:v>
                </c:pt>
                <c:pt idx="262">
                  <c:v>61</c:v>
                </c:pt>
                <c:pt idx="263">
                  <c:v>62</c:v>
                </c:pt>
                <c:pt idx="264">
                  <c:v>63</c:v>
                </c:pt>
                <c:pt idx="265">
                  <c:v>63</c:v>
                </c:pt>
                <c:pt idx="266">
                  <c:v>63</c:v>
                </c:pt>
                <c:pt idx="267">
                  <c:v>63</c:v>
                </c:pt>
                <c:pt idx="268">
                  <c:v>64</c:v>
                </c:pt>
                <c:pt idx="269">
                  <c:v>64</c:v>
                </c:pt>
                <c:pt idx="270">
                  <c:v>64</c:v>
                </c:pt>
                <c:pt idx="271">
                  <c:v>64</c:v>
                </c:pt>
                <c:pt idx="272">
                  <c:v>64</c:v>
                </c:pt>
                <c:pt idx="273">
                  <c:v>65</c:v>
                </c:pt>
                <c:pt idx="274">
                  <c:v>65</c:v>
                </c:pt>
                <c:pt idx="275">
                  <c:v>66</c:v>
                </c:pt>
                <c:pt idx="276">
                  <c:v>66</c:v>
                </c:pt>
                <c:pt idx="277">
                  <c:v>67</c:v>
                </c:pt>
                <c:pt idx="278">
                  <c:v>67</c:v>
                </c:pt>
                <c:pt idx="279">
                  <c:v>67</c:v>
                </c:pt>
                <c:pt idx="280">
                  <c:v>67</c:v>
                </c:pt>
                <c:pt idx="281">
                  <c:v>67</c:v>
                </c:pt>
                <c:pt idx="282">
                  <c:v>68</c:v>
                </c:pt>
                <c:pt idx="283">
                  <c:v>68</c:v>
                </c:pt>
                <c:pt idx="284">
                  <c:v>68</c:v>
                </c:pt>
                <c:pt idx="285">
                  <c:v>69</c:v>
                </c:pt>
                <c:pt idx="286">
                  <c:v>69</c:v>
                </c:pt>
                <c:pt idx="287">
                  <c:v>70</c:v>
                </c:pt>
                <c:pt idx="288">
                  <c:v>70</c:v>
                </c:pt>
                <c:pt idx="289">
                  <c:v>70</c:v>
                </c:pt>
                <c:pt idx="290">
                  <c:v>70</c:v>
                </c:pt>
                <c:pt idx="291">
                  <c:v>70</c:v>
                </c:pt>
                <c:pt idx="292">
                  <c:v>70</c:v>
                </c:pt>
                <c:pt idx="293">
                  <c:v>70</c:v>
                </c:pt>
                <c:pt idx="294">
                  <c:v>70</c:v>
                </c:pt>
                <c:pt idx="295">
                  <c:v>71</c:v>
                </c:pt>
                <c:pt idx="296">
                  <c:v>71</c:v>
                </c:pt>
                <c:pt idx="297">
                  <c:v>72</c:v>
                </c:pt>
                <c:pt idx="298">
                  <c:v>73</c:v>
                </c:pt>
                <c:pt idx="299">
                  <c:v>73</c:v>
                </c:pt>
                <c:pt idx="300">
                  <c:v>73</c:v>
                </c:pt>
                <c:pt idx="301">
                  <c:v>73</c:v>
                </c:pt>
                <c:pt idx="302">
                  <c:v>75</c:v>
                </c:pt>
                <c:pt idx="303">
                  <c:v>75</c:v>
                </c:pt>
                <c:pt idx="304">
                  <c:v>75</c:v>
                </c:pt>
                <c:pt idx="305">
                  <c:v>75</c:v>
                </c:pt>
                <c:pt idx="306">
                  <c:v>75</c:v>
                </c:pt>
                <c:pt idx="307">
                  <c:v>75</c:v>
                </c:pt>
                <c:pt idx="308">
                  <c:v>75</c:v>
                </c:pt>
                <c:pt idx="309">
                  <c:v>76</c:v>
                </c:pt>
                <c:pt idx="310">
                  <c:v>76</c:v>
                </c:pt>
                <c:pt idx="311">
                  <c:v>76</c:v>
                </c:pt>
                <c:pt idx="312">
                  <c:v>77</c:v>
                </c:pt>
                <c:pt idx="313">
                  <c:v>77</c:v>
                </c:pt>
                <c:pt idx="314">
                  <c:v>77</c:v>
                </c:pt>
                <c:pt idx="315">
                  <c:v>77</c:v>
                </c:pt>
                <c:pt idx="316">
                  <c:v>77</c:v>
                </c:pt>
                <c:pt idx="317">
                  <c:v>78</c:v>
                </c:pt>
                <c:pt idx="318">
                  <c:v>80</c:v>
                </c:pt>
                <c:pt idx="319">
                  <c:v>80</c:v>
                </c:pt>
                <c:pt idx="320">
                  <c:v>81</c:v>
                </c:pt>
                <c:pt idx="321">
                  <c:v>81</c:v>
                </c:pt>
                <c:pt idx="322">
                  <c:v>82</c:v>
                </c:pt>
                <c:pt idx="323">
                  <c:v>82</c:v>
                </c:pt>
                <c:pt idx="324">
                  <c:v>82</c:v>
                </c:pt>
                <c:pt idx="325">
                  <c:v>83</c:v>
                </c:pt>
                <c:pt idx="326">
                  <c:v>85</c:v>
                </c:pt>
                <c:pt idx="327">
                  <c:v>85</c:v>
                </c:pt>
                <c:pt idx="328">
                  <c:v>85</c:v>
                </c:pt>
                <c:pt idx="329">
                  <c:v>85</c:v>
                </c:pt>
                <c:pt idx="330">
                  <c:v>85</c:v>
                </c:pt>
                <c:pt idx="331">
                  <c:v>85</c:v>
                </c:pt>
                <c:pt idx="332">
                  <c:v>85</c:v>
                </c:pt>
                <c:pt idx="333">
                  <c:v>85</c:v>
                </c:pt>
                <c:pt idx="334">
                  <c:v>85</c:v>
                </c:pt>
                <c:pt idx="335">
                  <c:v>86</c:v>
                </c:pt>
                <c:pt idx="336">
                  <c:v>87</c:v>
                </c:pt>
                <c:pt idx="337">
                  <c:v>87</c:v>
                </c:pt>
                <c:pt idx="338">
                  <c:v>87</c:v>
                </c:pt>
                <c:pt idx="339">
                  <c:v>88</c:v>
                </c:pt>
                <c:pt idx="340">
                  <c:v>88</c:v>
                </c:pt>
                <c:pt idx="341">
                  <c:v>90</c:v>
                </c:pt>
                <c:pt idx="342">
                  <c:v>90</c:v>
                </c:pt>
                <c:pt idx="343">
                  <c:v>90</c:v>
                </c:pt>
                <c:pt idx="344">
                  <c:v>90</c:v>
                </c:pt>
                <c:pt idx="345">
                  <c:v>91</c:v>
                </c:pt>
                <c:pt idx="346">
                  <c:v>91</c:v>
                </c:pt>
                <c:pt idx="347">
                  <c:v>92</c:v>
                </c:pt>
                <c:pt idx="348">
                  <c:v>96</c:v>
                </c:pt>
                <c:pt idx="349">
                  <c:v>97</c:v>
                </c:pt>
                <c:pt idx="350">
                  <c:v>97</c:v>
                </c:pt>
                <c:pt idx="351">
                  <c:v>98</c:v>
                </c:pt>
                <c:pt idx="352">
                  <c:v>100</c:v>
                </c:pt>
                <c:pt idx="353">
                  <c:v>100</c:v>
                </c:pt>
                <c:pt idx="354">
                  <c:v>100</c:v>
                </c:pt>
                <c:pt idx="355">
                  <c:v>100</c:v>
                </c:pt>
                <c:pt idx="356">
                  <c:v>105</c:v>
                </c:pt>
                <c:pt idx="357">
                  <c:v>105</c:v>
                </c:pt>
                <c:pt idx="358">
                  <c:v>115</c:v>
                </c:pt>
                <c:pt idx="359">
                  <c:v>120</c:v>
                </c:pt>
                <c:pt idx="360">
                  <c:v>125</c:v>
                </c:pt>
                <c:pt idx="361">
                  <c:v>125</c:v>
                </c:pt>
                <c:pt idx="362">
                  <c:v>130</c:v>
                </c:pt>
                <c:pt idx="363">
                  <c:v>130</c:v>
                </c:pt>
                <c:pt idx="364">
                  <c:v>135</c:v>
                </c:pt>
              </c:numCache>
            </c:numRef>
          </c:yVal>
          <c:smooth val="0"/>
          <c:extLst>
            <c:ext xmlns:c16="http://schemas.microsoft.com/office/drawing/2014/chart" uri="{C3380CC4-5D6E-409C-BE32-E72D297353CC}">
              <c16:uniqueId val="{00000001-2F7A-4CCB-8D42-93089D3F330B}"/>
            </c:ext>
          </c:extLst>
        </c:ser>
        <c:dLbls>
          <c:showLegendKey val="0"/>
          <c:showVal val="0"/>
          <c:showCatName val="0"/>
          <c:showSerName val="0"/>
          <c:showPercent val="0"/>
          <c:showBubbleSize val="0"/>
        </c:dLbls>
        <c:axId val="501754960"/>
        <c:axId val="501755944"/>
      </c:scatterChart>
      <c:valAx>
        <c:axId val="501754960"/>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501755944"/>
        <c:crosses val="autoZero"/>
        <c:crossBetween val="midCat"/>
      </c:valAx>
      <c:valAx>
        <c:axId val="501755944"/>
        <c:scaling>
          <c:orientation val="minMax"/>
        </c:scaling>
        <c:delete val="0"/>
        <c:axPos val="l"/>
        <c:title>
          <c:tx>
            <c:rich>
              <a:bodyPr/>
              <a:lstStyle/>
              <a:p>
                <a:pPr>
                  <a:defRPr/>
                </a:pPr>
                <a:r>
                  <a:rPr lang="en-US"/>
                  <a:t>Demand</a:t>
                </a:r>
              </a:p>
            </c:rich>
          </c:tx>
          <c:overlay val="0"/>
        </c:title>
        <c:numFmt formatCode="General" sourceLinked="1"/>
        <c:majorTickMark val="out"/>
        <c:minorTickMark val="none"/>
        <c:tickLblPos val="nextTo"/>
        <c:crossAx val="50175496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Distribution at $6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'Monte Carlo'!$K$16</c:f>
              <c:strCache>
                <c:ptCount val="1"/>
                <c:pt idx="0">
                  <c:v>Frequency</c:v>
                </c:pt>
              </c:strCache>
            </c:strRef>
          </c:tx>
          <c:spPr>
            <a:solidFill>
              <a:schemeClr val="accent1"/>
            </a:solidFill>
            <a:ln>
              <a:noFill/>
            </a:ln>
            <a:effectLst/>
          </c:spPr>
          <c:invertIfNegative val="0"/>
          <c:cat>
            <c:numRef>
              <c:f>'Monte Carlo'!$J$17:$J$36</c:f>
              <c:numCache>
                <c:formatCode>_("$"* #,##0_);_("$"* \(#,##0\);_("$"* "-"??_);_(@_)</c:formatCode>
                <c:ptCount val="20"/>
                <c:pt idx="0">
                  <c:v>-300</c:v>
                </c:pt>
                <c:pt idx="1">
                  <c:v>-250</c:v>
                </c:pt>
                <c:pt idx="2">
                  <c:v>-200</c:v>
                </c:pt>
                <c:pt idx="3">
                  <c:v>-150</c:v>
                </c:pt>
                <c:pt idx="4">
                  <c:v>-100</c:v>
                </c:pt>
                <c:pt idx="5">
                  <c:v>-50</c:v>
                </c:pt>
                <c:pt idx="6">
                  <c:v>0</c:v>
                </c:pt>
                <c:pt idx="7">
                  <c:v>50</c:v>
                </c:pt>
                <c:pt idx="8">
                  <c:v>100</c:v>
                </c:pt>
                <c:pt idx="9">
                  <c:v>150</c:v>
                </c:pt>
                <c:pt idx="10">
                  <c:v>200</c:v>
                </c:pt>
                <c:pt idx="11">
                  <c:v>250</c:v>
                </c:pt>
                <c:pt idx="12">
                  <c:v>300</c:v>
                </c:pt>
                <c:pt idx="13">
                  <c:v>350</c:v>
                </c:pt>
                <c:pt idx="14">
                  <c:v>400</c:v>
                </c:pt>
                <c:pt idx="15">
                  <c:v>450</c:v>
                </c:pt>
                <c:pt idx="16">
                  <c:v>500</c:v>
                </c:pt>
                <c:pt idx="17">
                  <c:v>550</c:v>
                </c:pt>
                <c:pt idx="18">
                  <c:v>600</c:v>
                </c:pt>
                <c:pt idx="19">
                  <c:v>650</c:v>
                </c:pt>
              </c:numCache>
            </c:numRef>
          </c:cat>
          <c:val>
            <c:numRef>
              <c:f>'Monte Carlo'!$K$17:$K$36</c:f>
              <c:numCache>
                <c:formatCode>General</c:formatCode>
                <c:ptCount val="20"/>
                <c:pt idx="0">
                  <c:v>2</c:v>
                </c:pt>
                <c:pt idx="1">
                  <c:v>1</c:v>
                </c:pt>
                <c:pt idx="2">
                  <c:v>7</c:v>
                </c:pt>
                <c:pt idx="3">
                  <c:v>11</c:v>
                </c:pt>
                <c:pt idx="4">
                  <c:v>23</c:v>
                </c:pt>
                <c:pt idx="5">
                  <c:v>84</c:v>
                </c:pt>
                <c:pt idx="6">
                  <c:v>111</c:v>
                </c:pt>
                <c:pt idx="7">
                  <c:v>166</c:v>
                </c:pt>
                <c:pt idx="8">
                  <c:v>196</c:v>
                </c:pt>
                <c:pt idx="9">
                  <c:v>165</c:v>
                </c:pt>
                <c:pt idx="10">
                  <c:v>124</c:v>
                </c:pt>
                <c:pt idx="11">
                  <c:v>65</c:v>
                </c:pt>
                <c:pt idx="12">
                  <c:v>28</c:v>
                </c:pt>
                <c:pt idx="13">
                  <c:v>12</c:v>
                </c:pt>
                <c:pt idx="14">
                  <c:v>4</c:v>
                </c:pt>
                <c:pt idx="15">
                  <c:v>1</c:v>
                </c:pt>
                <c:pt idx="16">
                  <c:v>0</c:v>
                </c:pt>
                <c:pt idx="17">
                  <c:v>0</c:v>
                </c:pt>
                <c:pt idx="18">
                  <c:v>0</c:v>
                </c:pt>
                <c:pt idx="19">
                  <c:v>0</c:v>
                </c:pt>
              </c:numCache>
            </c:numRef>
          </c:val>
          <c:extLst>
            <c:ext xmlns:c16="http://schemas.microsoft.com/office/drawing/2014/chart" uri="{C3380CC4-5D6E-409C-BE32-E72D297353CC}">
              <c16:uniqueId val="{00000000-64EA-4C21-8601-B0E9788974F4}"/>
            </c:ext>
          </c:extLst>
        </c:ser>
        <c:dLbls>
          <c:showLegendKey val="0"/>
          <c:showVal val="0"/>
          <c:showCatName val="0"/>
          <c:showSerName val="0"/>
          <c:showPercent val="0"/>
          <c:showBubbleSize val="0"/>
        </c:dLbls>
        <c:gapWidth val="219"/>
        <c:overlap val="-27"/>
        <c:axId val="497116512"/>
        <c:axId val="497117496"/>
      </c:barChart>
      <c:catAx>
        <c:axId val="497116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117496"/>
        <c:crosses val="autoZero"/>
        <c:auto val="1"/>
        <c:lblAlgn val="ctr"/>
        <c:lblOffset val="100"/>
        <c:noMultiLvlLbl val="0"/>
      </c:catAx>
      <c:valAx>
        <c:axId val="497117496"/>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116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Distribution at $7</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'Monte Carlo'!$R$16</c:f>
              <c:strCache>
                <c:ptCount val="1"/>
                <c:pt idx="0">
                  <c:v>Frequency</c:v>
                </c:pt>
              </c:strCache>
            </c:strRef>
          </c:tx>
          <c:spPr>
            <a:solidFill>
              <a:schemeClr val="accent1"/>
            </a:solidFill>
            <a:ln>
              <a:noFill/>
            </a:ln>
            <a:effectLst/>
          </c:spPr>
          <c:invertIfNegative val="0"/>
          <c:cat>
            <c:numRef>
              <c:f>'Monte Carlo'!$Q$17:$Q$36</c:f>
              <c:numCache>
                <c:formatCode>_("$"* #,##0_);_("$"* \(#,##0\);_("$"* "-"??_);_(@_)</c:formatCode>
                <c:ptCount val="20"/>
                <c:pt idx="0">
                  <c:v>-300</c:v>
                </c:pt>
                <c:pt idx="1">
                  <c:v>-250</c:v>
                </c:pt>
                <c:pt idx="2">
                  <c:v>-200</c:v>
                </c:pt>
                <c:pt idx="3">
                  <c:v>-150</c:v>
                </c:pt>
                <c:pt idx="4">
                  <c:v>-100</c:v>
                </c:pt>
                <c:pt idx="5">
                  <c:v>-50</c:v>
                </c:pt>
                <c:pt idx="6">
                  <c:v>0</c:v>
                </c:pt>
                <c:pt idx="7">
                  <c:v>50</c:v>
                </c:pt>
                <c:pt idx="8">
                  <c:v>100</c:v>
                </c:pt>
                <c:pt idx="9">
                  <c:v>150</c:v>
                </c:pt>
                <c:pt idx="10">
                  <c:v>200</c:v>
                </c:pt>
                <c:pt idx="11">
                  <c:v>250</c:v>
                </c:pt>
                <c:pt idx="12">
                  <c:v>300</c:v>
                </c:pt>
                <c:pt idx="13">
                  <c:v>350</c:v>
                </c:pt>
                <c:pt idx="14">
                  <c:v>400</c:v>
                </c:pt>
                <c:pt idx="15">
                  <c:v>450</c:v>
                </c:pt>
                <c:pt idx="16">
                  <c:v>500</c:v>
                </c:pt>
                <c:pt idx="17">
                  <c:v>550</c:v>
                </c:pt>
                <c:pt idx="18">
                  <c:v>600</c:v>
                </c:pt>
                <c:pt idx="19">
                  <c:v>650</c:v>
                </c:pt>
              </c:numCache>
            </c:numRef>
          </c:cat>
          <c:val>
            <c:numRef>
              <c:f>'Monte Carlo'!$R$17:$R$36</c:f>
              <c:numCache>
                <c:formatCode>General</c:formatCode>
                <c:ptCount val="20"/>
                <c:pt idx="0">
                  <c:v>2</c:v>
                </c:pt>
                <c:pt idx="1">
                  <c:v>2</c:v>
                </c:pt>
                <c:pt idx="2">
                  <c:v>4</c:v>
                </c:pt>
                <c:pt idx="3">
                  <c:v>12</c:v>
                </c:pt>
                <c:pt idx="4">
                  <c:v>22</c:v>
                </c:pt>
                <c:pt idx="5">
                  <c:v>63</c:v>
                </c:pt>
                <c:pt idx="6">
                  <c:v>118</c:v>
                </c:pt>
                <c:pt idx="7">
                  <c:v>123</c:v>
                </c:pt>
                <c:pt idx="8">
                  <c:v>150</c:v>
                </c:pt>
                <c:pt idx="9">
                  <c:v>137</c:v>
                </c:pt>
                <c:pt idx="10">
                  <c:v>125</c:v>
                </c:pt>
                <c:pt idx="11">
                  <c:v>110</c:v>
                </c:pt>
                <c:pt idx="12">
                  <c:v>54</c:v>
                </c:pt>
                <c:pt idx="13">
                  <c:v>44</c:v>
                </c:pt>
                <c:pt idx="14">
                  <c:v>22</c:v>
                </c:pt>
                <c:pt idx="15">
                  <c:v>8</c:v>
                </c:pt>
                <c:pt idx="16">
                  <c:v>3</c:v>
                </c:pt>
                <c:pt idx="17">
                  <c:v>0</c:v>
                </c:pt>
                <c:pt idx="18">
                  <c:v>1</c:v>
                </c:pt>
                <c:pt idx="19">
                  <c:v>0</c:v>
                </c:pt>
              </c:numCache>
            </c:numRef>
          </c:val>
          <c:extLst>
            <c:ext xmlns:c16="http://schemas.microsoft.com/office/drawing/2014/chart" uri="{C3380CC4-5D6E-409C-BE32-E72D297353CC}">
              <c16:uniqueId val="{00000000-7F63-4C70-BAF8-47B043306F22}"/>
            </c:ext>
          </c:extLst>
        </c:ser>
        <c:dLbls>
          <c:showLegendKey val="0"/>
          <c:showVal val="0"/>
          <c:showCatName val="0"/>
          <c:showSerName val="0"/>
          <c:showPercent val="0"/>
          <c:showBubbleSize val="0"/>
        </c:dLbls>
        <c:gapWidth val="219"/>
        <c:overlap val="-27"/>
        <c:axId val="499465816"/>
        <c:axId val="499465160"/>
      </c:barChart>
      <c:catAx>
        <c:axId val="499465816"/>
        <c:scaling>
          <c:orientation val="minMax"/>
        </c:scaling>
        <c:delete val="0"/>
        <c:axPos val="b"/>
        <c:numFmt formatCode="_(&quot;$&quot;* #,##0_);_(&quot;$&quot;* \(#,##0\);_(&quot;$&quot;*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465160"/>
        <c:crosses val="autoZero"/>
        <c:auto val="1"/>
        <c:lblAlgn val="ctr"/>
        <c:lblOffset val="100"/>
        <c:noMultiLvlLbl val="0"/>
      </c:catAx>
      <c:valAx>
        <c:axId val="499465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465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104775</xdr:rowOff>
    </xdr:from>
    <xdr:to>
      <xdr:col>9</xdr:col>
      <xdr:colOff>152400</xdr:colOff>
      <xdr:row>18</xdr:row>
      <xdr:rowOff>4762</xdr:rowOff>
    </xdr:to>
    <xdr:sp macro="" textlink="">
      <xdr:nvSpPr>
        <xdr:cNvPr id="2" name="TextBox 1">
          <a:extLst>
            <a:ext uri="{FF2B5EF4-FFF2-40B4-BE49-F238E27FC236}">
              <a16:creationId xmlns:a16="http://schemas.microsoft.com/office/drawing/2014/main" id="{91263B07-8F89-4B45-854C-D2F2E7CC0A4D}"/>
            </a:ext>
          </a:extLst>
        </xdr:cNvPr>
        <xdr:cNvSpPr txBox="1"/>
      </xdr:nvSpPr>
      <xdr:spPr>
        <a:xfrm>
          <a:off x="114300" y="104775"/>
          <a:ext cx="5867400" cy="3157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an</a:t>
          </a:r>
          <a:r>
            <a:rPr lang="en-US" sz="1100" baseline="0"/>
            <a:t> introductory sheet that is designed to give background on each tab in the project. You can find each tab's name and its explanation below:</a:t>
          </a:r>
        </a:p>
        <a:p>
          <a:endParaRPr lang="en-US" sz="1100" baseline="0"/>
        </a:p>
        <a:p>
          <a:r>
            <a:rPr lang="en-US" sz="1100" b="1" i="1" baseline="0"/>
            <a:t>Historical Data</a:t>
          </a:r>
          <a:r>
            <a:rPr lang="en-US" sz="1100" u="none" baseline="0"/>
            <a:t>: Historical information that Sally Fry </a:t>
          </a:r>
          <a:r>
            <a:rPr lang="en-US" sz="1100" baseline="0"/>
            <a:t>gave us on her burger food truck business. We calculated revenue, variable cost and profit by looking up values in the table colored in green.</a:t>
          </a:r>
        </a:p>
        <a:p>
          <a:endParaRPr lang="en-US" sz="1100" i="0" baseline="0"/>
        </a:p>
        <a:p>
          <a:r>
            <a:rPr lang="en-US" sz="1100" b="1" i="1" baseline="0"/>
            <a:t>Regression for Waterloo:</a:t>
          </a:r>
          <a:r>
            <a:rPr lang="en-US" sz="1100" b="0" i="0" baseline="0"/>
            <a:t> A regression analysis from the historical data where we looked at Sally Fry's specific trip of her to take tomorrow. These values are modeled after the historical data that Sally gave us in the </a:t>
          </a:r>
          <a:r>
            <a:rPr lang="en-US" sz="1100" b="0" i="1" baseline="0"/>
            <a:t>Historical Data </a:t>
          </a:r>
          <a:r>
            <a:rPr lang="en-US" sz="1100" b="0" i="0" baseline="0"/>
            <a:t>tab.</a:t>
          </a:r>
        </a:p>
        <a:p>
          <a:endParaRPr lang="en-US" sz="1100" b="0" i="0" baseline="0"/>
        </a:p>
        <a:p>
          <a:r>
            <a:rPr lang="en-US" sz="1100" b="1" i="1" baseline="0"/>
            <a:t>Monte Carlo</a:t>
          </a:r>
          <a:r>
            <a:rPr lang="en-US" sz="1100" b="0" i="0" baseline="0"/>
            <a:t>: A simulation of 1000 iterations in order to compute profit. This simulation imputes distributions for demand and variable costs that Sally gave us with a burger selling price of $7. </a:t>
          </a:r>
        </a:p>
        <a:p>
          <a:endParaRPr lang="en-US" sz="1100" b="0" i="0" baseline="0"/>
        </a:p>
        <a:p>
          <a:r>
            <a:rPr lang="en-US" sz="1100" b="1" i="1" baseline="0"/>
            <a:t>Scenario Summary: </a:t>
          </a:r>
          <a:r>
            <a:rPr lang="en-US" sz="1100" b="0" i="0" baseline="0"/>
            <a:t>A scenario analysis were we changed selling price of burgers and see how it affected the probability of making over $250 and mean profit. </a:t>
          </a:r>
          <a:endParaRPr lang="en-US" sz="1100" b="1"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252413</xdr:colOff>
      <xdr:row>0</xdr:row>
      <xdr:rowOff>176213</xdr:rowOff>
    </xdr:from>
    <xdr:to>
      <xdr:col>18</xdr:col>
      <xdr:colOff>252413</xdr:colOff>
      <xdr:row>10</xdr:row>
      <xdr:rowOff>176213</xdr:rowOff>
    </xdr:to>
    <xdr:graphicFrame macro="">
      <xdr:nvGraphicFramePr>
        <xdr:cNvPr id="2" name="Chart 1">
          <a:extLst>
            <a:ext uri="{FF2B5EF4-FFF2-40B4-BE49-F238E27FC236}">
              <a16:creationId xmlns:a16="http://schemas.microsoft.com/office/drawing/2014/main" id="{3EF8E45B-13C9-4577-962A-5975B5AC8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21431</xdr:colOff>
      <xdr:row>3</xdr:row>
      <xdr:rowOff>161925</xdr:rowOff>
    </xdr:from>
    <xdr:to>
      <xdr:col>13</xdr:col>
      <xdr:colOff>1281112</xdr:colOff>
      <xdr:row>18</xdr:row>
      <xdr:rowOff>128588</xdr:rowOff>
    </xdr:to>
    <xdr:graphicFrame macro="">
      <xdr:nvGraphicFramePr>
        <xdr:cNvPr id="2" name="Chart 1">
          <a:extLst>
            <a:ext uri="{FF2B5EF4-FFF2-40B4-BE49-F238E27FC236}">
              <a16:creationId xmlns:a16="http://schemas.microsoft.com/office/drawing/2014/main" id="{64153D4B-9A8E-47B1-8DAE-4F9D67FE2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47625</xdr:colOff>
      <xdr:row>0</xdr:row>
      <xdr:rowOff>166686</xdr:rowOff>
    </xdr:from>
    <xdr:to>
      <xdr:col>6</xdr:col>
      <xdr:colOff>966788</xdr:colOff>
      <xdr:row>41</xdr:row>
      <xdr:rowOff>152400</xdr:rowOff>
    </xdr:to>
    <xdr:sp macro="" textlink="">
      <xdr:nvSpPr>
        <xdr:cNvPr id="3" name="TextBox 2">
          <a:extLst>
            <a:ext uri="{FF2B5EF4-FFF2-40B4-BE49-F238E27FC236}">
              <a16:creationId xmlns:a16="http://schemas.microsoft.com/office/drawing/2014/main" id="{0DD71744-2C63-4FA1-A308-138D19F825FE}"/>
            </a:ext>
          </a:extLst>
        </xdr:cNvPr>
        <xdr:cNvSpPr txBox="1"/>
      </xdr:nvSpPr>
      <xdr:spPr>
        <a:xfrm>
          <a:off x="2809875" y="166686"/>
          <a:ext cx="3433763" cy="74533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After running 1000</a:t>
          </a:r>
          <a:r>
            <a:rPr lang="en-US" sz="1100" baseline="0"/>
            <a:t> iterations using the profit model shown to the left labeled as "Profit Calculations", we discovered that if Sally went to Waterloo and sold her burgers at $6 we are 95% confident that her actual mean profit will be between $66.66 and $79.80. However, given the monte carlo model, she has a 24% chance of generating a negative profit. Furthermore, we analyzed her request of making over $250 in the trip and after running the model, the probability that this happens is 5%. If you look to the right, you can see a histogram showing the profit distribution with the most frequent amount of profit being between $0-$50 as you progress to the left or right of the curve you have less frequent profit distributions. It seems that a large majority of the profit is between $50 and $150.</a:t>
          </a:r>
        </a:p>
        <a:p>
          <a:r>
            <a:rPr lang="en-US" sz="1100" baseline="0"/>
            <a:t>With all of this being said, we do not recommend Sally going to Waterloo on a weekend given the circumstances of 30% precipitation, -7 temperature,  especially if she is contingent on making more than $250.  If she is not contingent on making over $250, then she should assess her risk tolerance because a 24% chance of not making a profit is rather high. </a:t>
          </a:r>
        </a:p>
        <a:p>
          <a:endParaRPr lang="en-US" sz="1100" baseline="0"/>
        </a:p>
        <a:p>
          <a:r>
            <a:rPr lang="en-US" sz="1100" baseline="0"/>
            <a:t>We did develop a scenario summary to see how price could affect the probability of making over $250. If you click to the "scenario summary" tab at the bottom you can see the different summaries that we set up. This can help give a rough estimate on how much an increase in price affects the probability of making over $250. In doing this scenario analysis, we did assume that demand was distributed as the same in the original price of $6, so that does not change with the price. We then imputed this spreadsheet into Tableau to see what demand looks like in Waterloo in accordance to price and we discovered that the highest average demand is at the price of $7 and the highest median of demand is at a price of $8. This is important becuase, according to historical data, it shows that average demand overall might not be affected by an increase in price of $1 and can generate an estimated $30 more for the day and increase the probability of making more than $250 to 13%. However, this is an assumption based on previous data and might not be the true outcome.</a:t>
          </a:r>
          <a:endParaRPr lang="en-US" sz="1100"/>
        </a:p>
      </xdr:txBody>
    </xdr:sp>
    <xdr:clientData/>
  </xdr:twoCellAnchor>
  <xdr:twoCellAnchor>
    <xdr:from>
      <xdr:col>18</xdr:col>
      <xdr:colOff>59530</xdr:colOff>
      <xdr:row>4</xdr:row>
      <xdr:rowOff>138111</xdr:rowOff>
    </xdr:from>
    <xdr:to>
      <xdr:col>24</xdr:col>
      <xdr:colOff>19050</xdr:colOff>
      <xdr:row>19</xdr:row>
      <xdr:rowOff>9522</xdr:rowOff>
    </xdr:to>
    <xdr:graphicFrame macro="">
      <xdr:nvGraphicFramePr>
        <xdr:cNvPr id="4" name="Chart 3">
          <a:extLst>
            <a:ext uri="{FF2B5EF4-FFF2-40B4-BE49-F238E27FC236}">
              <a16:creationId xmlns:a16="http://schemas.microsoft.com/office/drawing/2014/main" id="{720FB412-D6D3-4A10-95FE-49D0CED75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C1832-4649-4A9E-BE43-C08A062F195A}">
  <dimension ref="A1"/>
  <sheetViews>
    <sheetView tabSelected="1" workbookViewId="0">
      <selection activeCell="J10" sqref="J10"/>
    </sheetView>
  </sheetViews>
  <sheetFormatPr defaultRowHeight="14.25" x14ac:dyDescent="0.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300BA-D2E3-49E9-B2E2-E8CF87723FF7}">
  <dimension ref="A1:T366"/>
  <sheetViews>
    <sheetView workbookViewId="0">
      <selection activeCell="J9" sqref="J9"/>
    </sheetView>
  </sheetViews>
  <sheetFormatPr defaultRowHeight="14.25" x14ac:dyDescent="0.45"/>
  <cols>
    <col min="1" max="1" width="27" customWidth="1"/>
    <col min="4" max="4" width="10.796875" bestFit="1" customWidth="1"/>
    <col min="12" max="12" width="9.86328125" bestFit="1" customWidth="1"/>
    <col min="13" max="13" width="11.06640625" bestFit="1" customWidth="1"/>
    <col min="16" max="16" width="15.59765625" bestFit="1" customWidth="1"/>
  </cols>
  <sheetData>
    <row r="1" spans="1:20" x14ac:dyDescent="0.45">
      <c r="A1" t="s">
        <v>0</v>
      </c>
      <c r="B1" t="s">
        <v>16</v>
      </c>
      <c r="C1" t="s">
        <v>1</v>
      </c>
      <c r="D1" t="s">
        <v>90</v>
      </c>
      <c r="E1" t="s">
        <v>2</v>
      </c>
      <c r="F1" t="s">
        <v>3</v>
      </c>
      <c r="G1" t="s">
        <v>4</v>
      </c>
      <c r="H1" t="s">
        <v>5</v>
      </c>
      <c r="I1" t="s">
        <v>6</v>
      </c>
      <c r="J1" t="s">
        <v>7</v>
      </c>
      <c r="K1" t="s">
        <v>8</v>
      </c>
      <c r="L1" t="s">
        <v>15</v>
      </c>
      <c r="M1" t="s">
        <v>91</v>
      </c>
      <c r="N1" t="s">
        <v>17</v>
      </c>
    </row>
    <row r="2" spans="1:20" x14ac:dyDescent="0.45">
      <c r="A2" s="61">
        <v>41609</v>
      </c>
      <c r="B2" s="4">
        <v>76</v>
      </c>
      <c r="C2" s="5" t="s">
        <v>9</v>
      </c>
      <c r="D2" s="6">
        <v>0.18</v>
      </c>
      <c r="E2" s="1">
        <v>-5</v>
      </c>
      <c r="F2" s="5">
        <v>0</v>
      </c>
      <c r="G2" s="7">
        <v>8</v>
      </c>
      <c r="H2" s="5">
        <f>IF(WEEKDAY($A2,1)&lt;5,1,0)</f>
        <v>1</v>
      </c>
      <c r="I2" s="5">
        <f t="shared" ref="I2:I65" ca="1" si="0">IF($C2=$I$4,1,0)</f>
        <v>0</v>
      </c>
      <c r="J2" s="5">
        <f t="shared" ref="J2:J65" ca="1" si="1">IF($C2=$J$4,1,0)</f>
        <v>0</v>
      </c>
      <c r="K2" s="5">
        <f t="shared" ref="K2:K65" ca="1" si="2">IF($C2=$K$4,1,0)</f>
        <v>0</v>
      </c>
      <c r="L2" s="10">
        <f t="shared" ref="L2:L65" si="3">B2*G2</f>
        <v>608</v>
      </c>
      <c r="M2" s="10">
        <f>B2*(HLOOKUP(C2,$Q$5:$T$9,5,FALSE))</f>
        <v>265.24</v>
      </c>
      <c r="N2" s="10">
        <f t="shared" ref="N2:N65" si="4">L2-M2-HLOOKUP(C2,$Q$5:$T$12,8,FALSE)</f>
        <v>324.76</v>
      </c>
      <c r="O2" s="2"/>
      <c r="P2" s="2"/>
      <c r="R2" s="2"/>
      <c r="S2" s="2"/>
      <c r="T2" s="2"/>
    </row>
    <row r="3" spans="1:20" x14ac:dyDescent="0.45">
      <c r="A3" s="61">
        <v>41610</v>
      </c>
      <c r="B3" s="4">
        <v>53</v>
      </c>
      <c r="C3" s="2" t="s">
        <v>8</v>
      </c>
      <c r="D3" s="6">
        <v>0.73</v>
      </c>
      <c r="E3" s="1">
        <v>3</v>
      </c>
      <c r="F3" s="5">
        <v>0</v>
      </c>
      <c r="G3" s="7">
        <v>10</v>
      </c>
      <c r="H3" s="5">
        <f t="shared" ref="H3:H66" si="5">IF(WEEKDAY($A3,1)&lt;5,1,0)</f>
        <v>1</v>
      </c>
      <c r="I3" s="5">
        <f t="shared" ca="1" si="0"/>
        <v>0</v>
      </c>
      <c r="J3" s="5">
        <f t="shared" ca="1" si="1"/>
        <v>0</v>
      </c>
      <c r="K3" s="5">
        <f t="shared" ca="1" si="2"/>
        <v>1</v>
      </c>
      <c r="L3" s="10">
        <f t="shared" si="3"/>
        <v>530</v>
      </c>
      <c r="M3" s="10">
        <f t="shared" ref="M3:M66" si="6">B3*(HLOOKUP(C3,$Q$5:$T$9,5,FALSE))</f>
        <v>217.29999999999998</v>
      </c>
      <c r="N3" s="10">
        <f t="shared" si="4"/>
        <v>245.70000000000005</v>
      </c>
      <c r="O3" s="2"/>
      <c r="P3" s="2"/>
      <c r="Q3" s="2"/>
      <c r="R3" s="2"/>
      <c r="S3" s="2"/>
      <c r="T3" s="2"/>
    </row>
    <row r="4" spans="1:20" x14ac:dyDescent="0.45">
      <c r="A4" s="61">
        <v>41611</v>
      </c>
      <c r="B4" s="4">
        <v>73</v>
      </c>
      <c r="C4" s="2" t="s">
        <v>6</v>
      </c>
      <c r="D4" s="6">
        <v>0.47</v>
      </c>
      <c r="E4" s="1">
        <v>0</v>
      </c>
      <c r="F4" s="5">
        <v>0</v>
      </c>
      <c r="G4" s="7">
        <v>8</v>
      </c>
      <c r="H4" s="5">
        <f t="shared" si="5"/>
        <v>1</v>
      </c>
      <c r="I4" s="5">
        <f t="shared" ca="1" si="0"/>
        <v>1</v>
      </c>
      <c r="J4" s="5">
        <f t="shared" ca="1" si="1"/>
        <v>0</v>
      </c>
      <c r="K4" s="5">
        <f t="shared" ca="1" si="2"/>
        <v>0</v>
      </c>
      <c r="L4" s="10">
        <f t="shared" si="3"/>
        <v>584</v>
      </c>
      <c r="M4" s="10">
        <f t="shared" si="6"/>
        <v>149.64999999999998</v>
      </c>
      <c r="N4" s="10">
        <f t="shared" si="4"/>
        <v>356.35</v>
      </c>
      <c r="O4" s="2"/>
      <c r="P4" s="86" t="s">
        <v>23</v>
      </c>
      <c r="Q4" s="87"/>
      <c r="R4" s="87"/>
      <c r="S4" s="87"/>
      <c r="T4" s="88"/>
    </row>
    <row r="5" spans="1:20" x14ac:dyDescent="0.45">
      <c r="A5" s="61">
        <v>41612</v>
      </c>
      <c r="B5" s="4">
        <v>70</v>
      </c>
      <c r="C5" s="2" t="s">
        <v>6</v>
      </c>
      <c r="D5" s="6">
        <v>0.4</v>
      </c>
      <c r="E5" s="1">
        <v>-1</v>
      </c>
      <c r="F5" s="5">
        <v>0</v>
      </c>
      <c r="G5" s="7">
        <v>9</v>
      </c>
      <c r="H5" s="5">
        <f t="shared" si="5"/>
        <v>1</v>
      </c>
      <c r="I5" s="5">
        <f t="shared" ca="1" si="0"/>
        <v>1</v>
      </c>
      <c r="J5" s="5">
        <f t="shared" ca="1" si="1"/>
        <v>0</v>
      </c>
      <c r="K5" s="5">
        <f t="shared" ca="1" si="2"/>
        <v>0</v>
      </c>
      <c r="L5" s="10">
        <f t="shared" si="3"/>
        <v>630</v>
      </c>
      <c r="M5" s="10">
        <f t="shared" si="6"/>
        <v>143.5</v>
      </c>
      <c r="N5" s="10">
        <f t="shared" si="4"/>
        <v>408.5</v>
      </c>
      <c r="O5" s="2"/>
      <c r="P5" s="63" t="s">
        <v>20</v>
      </c>
      <c r="Q5" s="62" t="s">
        <v>9</v>
      </c>
      <c r="R5" s="62" t="s">
        <v>6</v>
      </c>
      <c r="S5" s="62" t="s">
        <v>7</v>
      </c>
      <c r="T5" s="64" t="s">
        <v>8</v>
      </c>
    </row>
    <row r="6" spans="1:20" x14ac:dyDescent="0.45">
      <c r="A6" s="61">
        <v>41613</v>
      </c>
      <c r="B6" s="4">
        <v>7</v>
      </c>
      <c r="C6" s="2" t="s">
        <v>8</v>
      </c>
      <c r="D6" s="6">
        <v>0.89</v>
      </c>
      <c r="E6" s="1">
        <v>0</v>
      </c>
      <c r="F6" s="5">
        <v>0</v>
      </c>
      <c r="G6" s="7">
        <v>10</v>
      </c>
      <c r="H6" s="5">
        <f t="shared" si="5"/>
        <v>0</v>
      </c>
      <c r="I6" s="5">
        <f t="shared" ca="1" si="0"/>
        <v>0</v>
      </c>
      <c r="J6" s="5">
        <f t="shared" ca="1" si="1"/>
        <v>0</v>
      </c>
      <c r="K6" s="5">
        <f t="shared" ca="1" si="2"/>
        <v>1</v>
      </c>
      <c r="L6" s="10">
        <f t="shared" si="3"/>
        <v>70</v>
      </c>
      <c r="M6" s="10">
        <f t="shared" si="6"/>
        <v>28.699999999999996</v>
      </c>
      <c r="N6" s="10">
        <f t="shared" si="4"/>
        <v>-25.699999999999996</v>
      </c>
      <c r="O6" s="2"/>
      <c r="P6" s="63" t="s">
        <v>10</v>
      </c>
      <c r="Q6" s="89">
        <v>2.21</v>
      </c>
      <c r="R6" s="89">
        <v>1.3</v>
      </c>
      <c r="S6" s="89">
        <v>1.43</v>
      </c>
      <c r="T6" s="90">
        <v>2.6</v>
      </c>
    </row>
    <row r="7" spans="1:20" x14ac:dyDescent="0.45">
      <c r="A7" s="61">
        <v>41614</v>
      </c>
      <c r="B7" s="4">
        <v>37</v>
      </c>
      <c r="C7" s="2" t="s">
        <v>6</v>
      </c>
      <c r="D7" s="6">
        <v>0.77</v>
      </c>
      <c r="E7" s="1">
        <v>-3</v>
      </c>
      <c r="F7" s="5">
        <v>0</v>
      </c>
      <c r="G7" s="7">
        <v>6</v>
      </c>
      <c r="H7" s="5">
        <f t="shared" si="5"/>
        <v>0</v>
      </c>
      <c r="I7" s="5">
        <f t="shared" ca="1" si="0"/>
        <v>1</v>
      </c>
      <c r="J7" s="5">
        <f t="shared" ca="1" si="1"/>
        <v>0</v>
      </c>
      <c r="K7" s="5">
        <f t="shared" ca="1" si="2"/>
        <v>0</v>
      </c>
      <c r="L7" s="10">
        <f t="shared" si="3"/>
        <v>222</v>
      </c>
      <c r="M7" s="10">
        <f t="shared" si="6"/>
        <v>75.849999999999994</v>
      </c>
      <c r="N7" s="10">
        <f t="shared" si="4"/>
        <v>68.150000000000006</v>
      </c>
      <c r="O7" s="2"/>
      <c r="P7" s="63" t="s">
        <v>11</v>
      </c>
      <c r="Q7" s="89">
        <v>0.43</v>
      </c>
      <c r="R7" s="89">
        <v>0.25</v>
      </c>
      <c r="S7" s="89">
        <v>0.28000000000000003</v>
      </c>
      <c r="T7" s="90">
        <v>0.5</v>
      </c>
    </row>
    <row r="8" spans="1:20" x14ac:dyDescent="0.45">
      <c r="A8" s="61">
        <v>41615</v>
      </c>
      <c r="B8" s="4">
        <v>38</v>
      </c>
      <c r="C8" s="2" t="s">
        <v>7</v>
      </c>
      <c r="D8" s="6">
        <v>0.62</v>
      </c>
      <c r="E8" s="1">
        <v>-3</v>
      </c>
      <c r="F8" s="5">
        <v>0</v>
      </c>
      <c r="G8" s="7">
        <v>8</v>
      </c>
      <c r="H8" s="5">
        <f t="shared" si="5"/>
        <v>0</v>
      </c>
      <c r="I8" s="5">
        <f t="shared" ca="1" si="0"/>
        <v>0</v>
      </c>
      <c r="J8" s="5">
        <f t="shared" ca="1" si="1"/>
        <v>1</v>
      </c>
      <c r="K8" s="5">
        <f t="shared" ca="1" si="2"/>
        <v>0</v>
      </c>
      <c r="L8" s="10">
        <f t="shared" si="3"/>
        <v>304</v>
      </c>
      <c r="M8" s="10">
        <f t="shared" si="6"/>
        <v>85.88</v>
      </c>
      <c r="N8" s="10">
        <f t="shared" si="4"/>
        <v>164.92000000000002</v>
      </c>
      <c r="O8" s="2"/>
      <c r="P8" s="63" t="s">
        <v>12</v>
      </c>
      <c r="Q8" s="89">
        <v>0.85</v>
      </c>
      <c r="R8" s="89">
        <v>0.5</v>
      </c>
      <c r="S8" s="89">
        <v>0.55000000000000004</v>
      </c>
      <c r="T8" s="90">
        <v>1</v>
      </c>
    </row>
    <row r="9" spans="1:20" x14ac:dyDescent="0.45">
      <c r="A9" s="61">
        <v>41616</v>
      </c>
      <c r="B9" s="4">
        <v>8</v>
      </c>
      <c r="C9" s="2" t="s">
        <v>9</v>
      </c>
      <c r="D9" s="6">
        <v>0.85</v>
      </c>
      <c r="E9" s="1">
        <v>2</v>
      </c>
      <c r="F9" s="5">
        <v>0</v>
      </c>
      <c r="G9" s="7">
        <v>10</v>
      </c>
      <c r="H9" s="5">
        <f t="shared" si="5"/>
        <v>1</v>
      </c>
      <c r="I9" s="5">
        <f t="shared" ca="1" si="0"/>
        <v>0</v>
      </c>
      <c r="J9" s="5">
        <f t="shared" ca="1" si="1"/>
        <v>0</v>
      </c>
      <c r="K9" s="5">
        <f t="shared" ca="1" si="2"/>
        <v>0</v>
      </c>
      <c r="L9" s="10">
        <f t="shared" si="3"/>
        <v>80</v>
      </c>
      <c r="M9" s="10">
        <f t="shared" si="6"/>
        <v>27.92</v>
      </c>
      <c r="N9" s="10">
        <f t="shared" si="4"/>
        <v>34.08</v>
      </c>
      <c r="O9" s="2"/>
      <c r="P9" s="83" t="s">
        <v>24</v>
      </c>
      <c r="Q9" s="84">
        <f>SUM(Q6:Q8)</f>
        <v>3.49</v>
      </c>
      <c r="R9" s="84">
        <f t="shared" ref="R9:T9" si="7">SUM(R6:R8)</f>
        <v>2.0499999999999998</v>
      </c>
      <c r="S9" s="84">
        <f t="shared" si="7"/>
        <v>2.2599999999999998</v>
      </c>
      <c r="T9" s="85">
        <f t="shared" si="7"/>
        <v>4.0999999999999996</v>
      </c>
    </row>
    <row r="10" spans="1:20" x14ac:dyDescent="0.45">
      <c r="A10" s="61">
        <v>41617</v>
      </c>
      <c r="B10" s="4">
        <v>48</v>
      </c>
      <c r="C10" s="2" t="s">
        <v>6</v>
      </c>
      <c r="D10" s="6">
        <v>0.01</v>
      </c>
      <c r="E10" s="1">
        <v>-1</v>
      </c>
      <c r="F10" s="5">
        <v>0</v>
      </c>
      <c r="G10" s="7">
        <v>6</v>
      </c>
      <c r="H10" s="5">
        <f t="shared" si="5"/>
        <v>1</v>
      </c>
      <c r="I10" s="5">
        <f t="shared" ca="1" si="0"/>
        <v>1</v>
      </c>
      <c r="J10" s="5">
        <f t="shared" ca="1" si="1"/>
        <v>0</v>
      </c>
      <c r="K10" s="5">
        <f t="shared" ca="1" si="2"/>
        <v>0</v>
      </c>
      <c r="L10" s="10">
        <f t="shared" si="3"/>
        <v>288</v>
      </c>
      <c r="M10" s="10">
        <f t="shared" si="6"/>
        <v>98.399999999999991</v>
      </c>
      <c r="N10" s="10">
        <f t="shared" si="4"/>
        <v>111.60000000000002</v>
      </c>
      <c r="O10" s="2"/>
      <c r="P10" s="86" t="s">
        <v>21</v>
      </c>
      <c r="Q10" s="91">
        <v>3</v>
      </c>
      <c r="R10" s="91">
        <v>78</v>
      </c>
      <c r="S10" s="91">
        <v>43.2</v>
      </c>
      <c r="T10" s="92">
        <v>42</v>
      </c>
    </row>
    <row r="11" spans="1:20" x14ac:dyDescent="0.45">
      <c r="A11" s="61">
        <v>41618</v>
      </c>
      <c r="B11" s="4">
        <v>35</v>
      </c>
      <c r="C11" s="2" t="s">
        <v>9</v>
      </c>
      <c r="D11" s="6">
        <v>0.71</v>
      </c>
      <c r="E11" s="1">
        <v>-4</v>
      </c>
      <c r="F11" s="5">
        <v>0</v>
      </c>
      <c r="G11" s="7">
        <v>8</v>
      </c>
      <c r="H11" s="5">
        <f t="shared" si="5"/>
        <v>1</v>
      </c>
      <c r="I11" s="5">
        <f t="shared" ca="1" si="0"/>
        <v>0</v>
      </c>
      <c r="J11" s="5">
        <f t="shared" ca="1" si="1"/>
        <v>0</v>
      </c>
      <c r="K11" s="5">
        <f t="shared" ca="1" si="2"/>
        <v>0</v>
      </c>
      <c r="L11" s="10">
        <f t="shared" si="3"/>
        <v>280</v>
      </c>
      <c r="M11" s="10">
        <f t="shared" si="6"/>
        <v>122.15</v>
      </c>
      <c r="N11" s="10">
        <f t="shared" si="4"/>
        <v>139.85</v>
      </c>
      <c r="O11" s="2"/>
      <c r="P11" s="63" t="s">
        <v>22</v>
      </c>
      <c r="Q11" s="89">
        <v>15</v>
      </c>
      <c r="R11" s="89">
        <v>0</v>
      </c>
      <c r="S11" s="89">
        <v>10</v>
      </c>
      <c r="T11" s="90">
        <v>25</v>
      </c>
    </row>
    <row r="12" spans="1:20" x14ac:dyDescent="0.45">
      <c r="A12" s="61">
        <v>41619</v>
      </c>
      <c r="B12" s="4">
        <v>11</v>
      </c>
      <c r="C12" s="2" t="s">
        <v>9</v>
      </c>
      <c r="D12" s="6">
        <v>0.67</v>
      </c>
      <c r="E12" s="1">
        <v>0</v>
      </c>
      <c r="F12" s="5">
        <v>0</v>
      </c>
      <c r="G12" s="7">
        <v>10</v>
      </c>
      <c r="H12" s="5">
        <f t="shared" si="5"/>
        <v>1</v>
      </c>
      <c r="I12" s="5">
        <f t="shared" ca="1" si="0"/>
        <v>0</v>
      </c>
      <c r="J12" s="5">
        <f t="shared" ca="1" si="1"/>
        <v>0</v>
      </c>
      <c r="K12" s="5">
        <f t="shared" ca="1" si="2"/>
        <v>0</v>
      </c>
      <c r="L12" s="10">
        <f t="shared" si="3"/>
        <v>110</v>
      </c>
      <c r="M12" s="10">
        <f t="shared" si="6"/>
        <v>38.39</v>
      </c>
      <c r="N12" s="10">
        <f t="shared" si="4"/>
        <v>53.61</v>
      </c>
      <c r="O12" s="2"/>
      <c r="P12" s="80" t="s">
        <v>25</v>
      </c>
      <c r="Q12" s="81">
        <f>SUM(Q10:Q11)</f>
        <v>18</v>
      </c>
      <c r="R12" s="81">
        <f t="shared" ref="R12:T12" si="8">SUM(R10:R11)</f>
        <v>78</v>
      </c>
      <c r="S12" s="81">
        <f t="shared" si="8"/>
        <v>53.2</v>
      </c>
      <c r="T12" s="82">
        <f t="shared" si="8"/>
        <v>67</v>
      </c>
    </row>
    <row r="13" spans="1:20" x14ac:dyDescent="0.45">
      <c r="A13" s="61">
        <v>41620</v>
      </c>
      <c r="B13" s="4">
        <v>14</v>
      </c>
      <c r="C13" s="2" t="s">
        <v>9</v>
      </c>
      <c r="D13" s="6">
        <v>0.96</v>
      </c>
      <c r="E13" s="1">
        <v>1</v>
      </c>
      <c r="F13" s="5">
        <v>0</v>
      </c>
      <c r="G13" s="7">
        <v>7</v>
      </c>
      <c r="H13" s="5">
        <f t="shared" si="5"/>
        <v>0</v>
      </c>
      <c r="I13" s="5">
        <f t="shared" ca="1" si="0"/>
        <v>0</v>
      </c>
      <c r="J13" s="5">
        <f t="shared" ca="1" si="1"/>
        <v>0</v>
      </c>
      <c r="K13" s="5">
        <f t="shared" ca="1" si="2"/>
        <v>0</v>
      </c>
      <c r="L13" s="10">
        <f t="shared" si="3"/>
        <v>98</v>
      </c>
      <c r="M13" s="10">
        <f t="shared" si="6"/>
        <v>48.86</v>
      </c>
      <c r="N13" s="10">
        <f t="shared" si="4"/>
        <v>31.14</v>
      </c>
      <c r="O13" s="2"/>
      <c r="P13" s="2"/>
      <c r="Q13" s="2"/>
      <c r="R13" s="2"/>
      <c r="S13" s="2"/>
      <c r="T13" s="2"/>
    </row>
    <row r="14" spans="1:20" x14ac:dyDescent="0.45">
      <c r="A14" s="61">
        <v>41621</v>
      </c>
      <c r="B14" s="4">
        <v>88</v>
      </c>
      <c r="C14" s="2" t="s">
        <v>6</v>
      </c>
      <c r="D14" s="6">
        <v>0.39</v>
      </c>
      <c r="E14" s="1">
        <v>2</v>
      </c>
      <c r="F14" s="5">
        <v>0</v>
      </c>
      <c r="G14" s="7">
        <v>7</v>
      </c>
      <c r="H14" s="5">
        <f t="shared" si="5"/>
        <v>0</v>
      </c>
      <c r="I14" s="5">
        <f t="shared" ca="1" si="0"/>
        <v>1</v>
      </c>
      <c r="J14" s="5">
        <f t="shared" ca="1" si="1"/>
        <v>0</v>
      </c>
      <c r="K14" s="5">
        <f t="shared" ca="1" si="2"/>
        <v>0</v>
      </c>
      <c r="L14" s="10">
        <f t="shared" si="3"/>
        <v>616</v>
      </c>
      <c r="M14" s="10">
        <f t="shared" si="6"/>
        <v>180.39999999999998</v>
      </c>
      <c r="N14" s="10">
        <f t="shared" si="4"/>
        <v>357.6</v>
      </c>
      <c r="O14" s="2"/>
      <c r="P14" s="2"/>
      <c r="Q14" s="2"/>
      <c r="R14" s="2"/>
      <c r="S14" s="2"/>
      <c r="T14" s="2"/>
    </row>
    <row r="15" spans="1:20" x14ac:dyDescent="0.45">
      <c r="A15" s="61">
        <v>41622</v>
      </c>
      <c r="B15" s="4">
        <v>77</v>
      </c>
      <c r="C15" s="2" t="s">
        <v>6</v>
      </c>
      <c r="D15" s="6">
        <v>0.49</v>
      </c>
      <c r="E15" s="1">
        <v>-5</v>
      </c>
      <c r="F15" s="5">
        <v>0</v>
      </c>
      <c r="G15" s="7">
        <v>8</v>
      </c>
      <c r="H15" s="5">
        <f t="shared" si="5"/>
        <v>0</v>
      </c>
      <c r="I15" s="5">
        <f t="shared" ca="1" si="0"/>
        <v>1</v>
      </c>
      <c r="J15" s="5">
        <f t="shared" ca="1" si="1"/>
        <v>0</v>
      </c>
      <c r="K15" s="5">
        <f t="shared" ca="1" si="2"/>
        <v>0</v>
      </c>
      <c r="L15" s="10">
        <f t="shared" si="3"/>
        <v>616</v>
      </c>
      <c r="M15" s="10">
        <f t="shared" si="6"/>
        <v>157.85</v>
      </c>
      <c r="N15" s="10">
        <f t="shared" si="4"/>
        <v>380.15</v>
      </c>
      <c r="O15" s="2"/>
      <c r="P15" s="2"/>
      <c r="Q15" s="2"/>
      <c r="R15" s="2"/>
      <c r="S15" s="2"/>
      <c r="T15" s="2"/>
    </row>
    <row r="16" spans="1:20" x14ac:dyDescent="0.45">
      <c r="A16" s="61">
        <v>41623</v>
      </c>
      <c r="B16" s="4">
        <v>63</v>
      </c>
      <c r="C16" s="2" t="s">
        <v>6</v>
      </c>
      <c r="D16" s="6">
        <v>0.42</v>
      </c>
      <c r="E16" s="1">
        <v>-5</v>
      </c>
      <c r="F16" s="5">
        <v>0</v>
      </c>
      <c r="G16" s="7">
        <v>7</v>
      </c>
      <c r="H16" s="5">
        <f t="shared" si="5"/>
        <v>1</v>
      </c>
      <c r="I16" s="5">
        <f t="shared" ca="1" si="0"/>
        <v>1</v>
      </c>
      <c r="J16" s="5">
        <f t="shared" ca="1" si="1"/>
        <v>0</v>
      </c>
      <c r="K16" s="5">
        <f t="shared" ca="1" si="2"/>
        <v>0</v>
      </c>
      <c r="L16" s="10">
        <f t="shared" si="3"/>
        <v>441</v>
      </c>
      <c r="M16" s="10">
        <f t="shared" si="6"/>
        <v>129.14999999999998</v>
      </c>
      <c r="N16" s="10">
        <f t="shared" si="4"/>
        <v>233.85000000000002</v>
      </c>
      <c r="O16" s="2"/>
      <c r="P16" s="2"/>
      <c r="Q16" s="9"/>
      <c r="R16" s="9"/>
      <c r="S16" s="2"/>
      <c r="T16" s="2"/>
    </row>
    <row r="17" spans="1:20" x14ac:dyDescent="0.45">
      <c r="A17" s="61">
        <v>41624</v>
      </c>
      <c r="B17" s="4">
        <v>2</v>
      </c>
      <c r="C17" s="2" t="s">
        <v>9</v>
      </c>
      <c r="D17" s="6">
        <v>0.99</v>
      </c>
      <c r="E17" s="1">
        <v>-4</v>
      </c>
      <c r="F17" s="5">
        <v>0</v>
      </c>
      <c r="G17" s="7">
        <v>8</v>
      </c>
      <c r="H17" s="5">
        <f t="shared" si="5"/>
        <v>1</v>
      </c>
      <c r="I17" s="5">
        <f t="shared" ca="1" si="0"/>
        <v>0</v>
      </c>
      <c r="J17" s="5">
        <f t="shared" ca="1" si="1"/>
        <v>0</v>
      </c>
      <c r="K17" s="5">
        <f t="shared" ca="1" si="2"/>
        <v>0</v>
      </c>
      <c r="L17" s="10">
        <f t="shared" si="3"/>
        <v>16</v>
      </c>
      <c r="M17" s="10">
        <f t="shared" si="6"/>
        <v>6.98</v>
      </c>
      <c r="N17" s="10">
        <f t="shared" si="4"/>
        <v>-8.98</v>
      </c>
      <c r="O17" s="2"/>
      <c r="P17" s="2"/>
      <c r="Q17" s="9"/>
      <c r="R17" s="9"/>
      <c r="S17" s="2"/>
      <c r="T17" s="2"/>
    </row>
    <row r="18" spans="1:20" x14ac:dyDescent="0.45">
      <c r="A18" s="61">
        <v>41625</v>
      </c>
      <c r="B18" s="4">
        <v>82</v>
      </c>
      <c r="C18" s="2" t="s">
        <v>8</v>
      </c>
      <c r="D18" s="6">
        <v>0.24</v>
      </c>
      <c r="E18" s="1">
        <v>2</v>
      </c>
      <c r="F18" s="5">
        <v>0</v>
      </c>
      <c r="G18" s="7">
        <v>6</v>
      </c>
      <c r="H18" s="5">
        <f t="shared" si="5"/>
        <v>1</v>
      </c>
      <c r="I18" s="5">
        <f t="shared" ca="1" si="0"/>
        <v>0</v>
      </c>
      <c r="J18" s="5">
        <f t="shared" ca="1" si="1"/>
        <v>0</v>
      </c>
      <c r="K18" s="5">
        <f t="shared" ca="1" si="2"/>
        <v>1</v>
      </c>
      <c r="L18" s="10">
        <f t="shared" si="3"/>
        <v>492</v>
      </c>
      <c r="M18" s="10">
        <f t="shared" si="6"/>
        <v>336.2</v>
      </c>
      <c r="N18" s="10">
        <f t="shared" si="4"/>
        <v>88.800000000000011</v>
      </c>
      <c r="O18" s="2"/>
      <c r="P18" s="2"/>
      <c r="Q18" s="9"/>
      <c r="R18" s="9"/>
      <c r="S18" s="2"/>
      <c r="T18" s="2"/>
    </row>
    <row r="19" spans="1:20" x14ac:dyDescent="0.45">
      <c r="A19" s="61">
        <v>41626</v>
      </c>
      <c r="B19" s="4">
        <v>54</v>
      </c>
      <c r="C19" s="2" t="s">
        <v>7</v>
      </c>
      <c r="D19" s="6">
        <v>0.63</v>
      </c>
      <c r="E19" s="1">
        <v>-5</v>
      </c>
      <c r="F19" s="5">
        <v>0</v>
      </c>
      <c r="G19" s="7">
        <v>8</v>
      </c>
      <c r="H19" s="5">
        <f t="shared" si="5"/>
        <v>1</v>
      </c>
      <c r="I19" s="5">
        <f t="shared" ca="1" si="0"/>
        <v>0</v>
      </c>
      <c r="J19" s="5">
        <f t="shared" ca="1" si="1"/>
        <v>1</v>
      </c>
      <c r="K19" s="5">
        <f t="shared" ca="1" si="2"/>
        <v>0</v>
      </c>
      <c r="L19" s="10">
        <f t="shared" si="3"/>
        <v>432</v>
      </c>
      <c r="M19" s="10">
        <f t="shared" si="6"/>
        <v>122.03999999999999</v>
      </c>
      <c r="N19" s="10">
        <f t="shared" si="4"/>
        <v>256.76000000000005</v>
      </c>
      <c r="O19" s="2"/>
      <c r="P19" s="2"/>
      <c r="Q19" s="9"/>
      <c r="R19" s="9"/>
      <c r="S19" s="2"/>
      <c r="T19" s="2"/>
    </row>
    <row r="20" spans="1:20" x14ac:dyDescent="0.45">
      <c r="A20" s="61">
        <v>41627</v>
      </c>
      <c r="B20" s="4">
        <v>19</v>
      </c>
      <c r="C20" s="2" t="s">
        <v>9</v>
      </c>
      <c r="D20" s="6">
        <v>0.9</v>
      </c>
      <c r="E20" s="1">
        <v>3</v>
      </c>
      <c r="F20" s="5">
        <v>0</v>
      </c>
      <c r="G20" s="7">
        <v>6</v>
      </c>
      <c r="H20" s="5">
        <f t="shared" si="5"/>
        <v>0</v>
      </c>
      <c r="I20" s="5">
        <f t="shared" ca="1" si="0"/>
        <v>0</v>
      </c>
      <c r="J20" s="5">
        <f t="shared" ca="1" si="1"/>
        <v>0</v>
      </c>
      <c r="K20" s="5">
        <f t="shared" ca="1" si="2"/>
        <v>0</v>
      </c>
      <c r="L20" s="10">
        <f t="shared" si="3"/>
        <v>114</v>
      </c>
      <c r="M20" s="10">
        <f t="shared" si="6"/>
        <v>66.31</v>
      </c>
      <c r="N20" s="10">
        <f t="shared" si="4"/>
        <v>29.689999999999998</v>
      </c>
      <c r="O20" s="2"/>
      <c r="P20" s="2"/>
      <c r="Q20" s="2"/>
      <c r="R20" s="2"/>
      <c r="S20" s="2"/>
      <c r="T20" s="2"/>
    </row>
    <row r="21" spans="1:20" x14ac:dyDescent="0.45">
      <c r="A21" s="61">
        <v>41628</v>
      </c>
      <c r="B21" s="4">
        <v>59</v>
      </c>
      <c r="C21" s="2" t="s">
        <v>9</v>
      </c>
      <c r="D21" s="6">
        <v>0</v>
      </c>
      <c r="E21" s="1">
        <v>-4</v>
      </c>
      <c r="F21" s="5">
        <v>0</v>
      </c>
      <c r="G21" s="7">
        <v>9</v>
      </c>
      <c r="H21" s="5">
        <f t="shared" si="5"/>
        <v>0</v>
      </c>
      <c r="I21" s="5">
        <f t="shared" ca="1" si="0"/>
        <v>0</v>
      </c>
      <c r="J21" s="5">
        <f t="shared" ca="1" si="1"/>
        <v>0</v>
      </c>
      <c r="K21" s="5">
        <f t="shared" ca="1" si="2"/>
        <v>0</v>
      </c>
      <c r="L21" s="10">
        <f t="shared" si="3"/>
        <v>531</v>
      </c>
      <c r="M21" s="10">
        <f t="shared" si="6"/>
        <v>205.91000000000003</v>
      </c>
      <c r="N21" s="10">
        <f t="shared" si="4"/>
        <v>307.08999999999997</v>
      </c>
      <c r="O21" s="2"/>
      <c r="P21" s="2"/>
      <c r="Q21" s="2"/>
      <c r="R21" s="2"/>
      <c r="S21" s="2"/>
      <c r="T21" s="2"/>
    </row>
    <row r="22" spans="1:20" x14ac:dyDescent="0.45">
      <c r="A22" s="61">
        <v>41629</v>
      </c>
      <c r="B22" s="4">
        <v>77</v>
      </c>
      <c r="C22" s="2" t="s">
        <v>6</v>
      </c>
      <c r="D22" s="6">
        <v>0.51</v>
      </c>
      <c r="E22" s="1">
        <v>-2</v>
      </c>
      <c r="F22" s="5">
        <v>0</v>
      </c>
      <c r="G22" s="7">
        <v>6</v>
      </c>
      <c r="H22" s="5">
        <f t="shared" si="5"/>
        <v>0</v>
      </c>
      <c r="I22" s="5">
        <f t="shared" ca="1" si="0"/>
        <v>1</v>
      </c>
      <c r="J22" s="5">
        <f t="shared" ca="1" si="1"/>
        <v>0</v>
      </c>
      <c r="K22" s="5">
        <f t="shared" ca="1" si="2"/>
        <v>0</v>
      </c>
      <c r="L22" s="10">
        <f t="shared" si="3"/>
        <v>462</v>
      </c>
      <c r="M22" s="10">
        <f t="shared" si="6"/>
        <v>157.85</v>
      </c>
      <c r="N22" s="10">
        <f t="shared" si="4"/>
        <v>226.14999999999998</v>
      </c>
      <c r="O22" s="2"/>
      <c r="P22" s="2"/>
      <c r="Q22" s="2"/>
      <c r="R22" s="2"/>
      <c r="S22" s="2"/>
      <c r="T22" s="2"/>
    </row>
    <row r="23" spans="1:20" x14ac:dyDescent="0.45">
      <c r="A23" s="61">
        <v>41630</v>
      </c>
      <c r="B23" s="4">
        <v>59</v>
      </c>
      <c r="C23" s="2" t="s">
        <v>8</v>
      </c>
      <c r="D23" s="6">
        <v>0.61</v>
      </c>
      <c r="E23" s="1">
        <v>-1</v>
      </c>
      <c r="F23" s="5">
        <v>0</v>
      </c>
      <c r="G23" s="7">
        <v>8</v>
      </c>
      <c r="H23" s="5">
        <f t="shared" si="5"/>
        <v>1</v>
      </c>
      <c r="I23" s="5">
        <f t="shared" ca="1" si="0"/>
        <v>0</v>
      </c>
      <c r="J23" s="5">
        <f t="shared" ca="1" si="1"/>
        <v>0</v>
      </c>
      <c r="K23" s="5">
        <f t="shared" ca="1" si="2"/>
        <v>1</v>
      </c>
      <c r="L23" s="10">
        <f t="shared" si="3"/>
        <v>472</v>
      </c>
      <c r="M23" s="10">
        <f t="shared" si="6"/>
        <v>241.89999999999998</v>
      </c>
      <c r="N23" s="10">
        <f t="shared" si="4"/>
        <v>163.10000000000002</v>
      </c>
      <c r="O23" s="2"/>
      <c r="P23" s="2"/>
      <c r="Q23" s="2"/>
      <c r="R23" s="2"/>
      <c r="S23" s="2"/>
      <c r="T23" s="2"/>
    </row>
    <row r="24" spans="1:20" x14ac:dyDescent="0.45">
      <c r="A24" s="61">
        <v>41631</v>
      </c>
      <c r="B24" s="4">
        <v>55</v>
      </c>
      <c r="C24" s="2" t="s">
        <v>9</v>
      </c>
      <c r="D24" s="6">
        <v>0.45</v>
      </c>
      <c r="E24" s="1">
        <v>-2</v>
      </c>
      <c r="F24" s="5">
        <v>0</v>
      </c>
      <c r="G24" s="7">
        <v>6</v>
      </c>
      <c r="H24" s="5">
        <f t="shared" si="5"/>
        <v>1</v>
      </c>
      <c r="I24" s="5">
        <f t="shared" ca="1" si="0"/>
        <v>0</v>
      </c>
      <c r="J24" s="5">
        <f t="shared" ca="1" si="1"/>
        <v>0</v>
      </c>
      <c r="K24" s="5">
        <f t="shared" ca="1" si="2"/>
        <v>0</v>
      </c>
      <c r="L24" s="10">
        <f t="shared" si="3"/>
        <v>330</v>
      </c>
      <c r="M24" s="10">
        <f t="shared" si="6"/>
        <v>191.95000000000002</v>
      </c>
      <c r="N24" s="10">
        <f t="shared" si="4"/>
        <v>120.04999999999998</v>
      </c>
      <c r="O24" s="2"/>
      <c r="P24" s="2"/>
      <c r="Q24" s="2"/>
      <c r="R24" s="2"/>
      <c r="S24" s="2"/>
      <c r="T24" s="2"/>
    </row>
    <row r="25" spans="1:20" x14ac:dyDescent="0.45">
      <c r="A25" s="61">
        <v>41632</v>
      </c>
      <c r="B25" s="4">
        <v>82</v>
      </c>
      <c r="C25" s="2" t="s">
        <v>8</v>
      </c>
      <c r="D25" s="6">
        <v>0.33</v>
      </c>
      <c r="E25" s="1">
        <v>-1</v>
      </c>
      <c r="F25" s="5">
        <v>0</v>
      </c>
      <c r="G25" s="7">
        <v>7</v>
      </c>
      <c r="H25" s="5">
        <f t="shared" si="5"/>
        <v>1</v>
      </c>
      <c r="I25" s="5">
        <f t="shared" ca="1" si="0"/>
        <v>0</v>
      </c>
      <c r="J25" s="5">
        <f t="shared" ca="1" si="1"/>
        <v>0</v>
      </c>
      <c r="K25" s="5">
        <f t="shared" ca="1" si="2"/>
        <v>1</v>
      </c>
      <c r="L25" s="10">
        <f t="shared" si="3"/>
        <v>574</v>
      </c>
      <c r="M25" s="10">
        <f t="shared" si="6"/>
        <v>336.2</v>
      </c>
      <c r="N25" s="10">
        <f t="shared" si="4"/>
        <v>170.8</v>
      </c>
      <c r="O25" s="2"/>
      <c r="P25" s="2"/>
      <c r="Q25" s="2"/>
      <c r="R25" s="2"/>
      <c r="S25" s="2"/>
      <c r="T25" s="2"/>
    </row>
    <row r="26" spans="1:20" x14ac:dyDescent="0.45">
      <c r="A26" s="61">
        <v>41633</v>
      </c>
      <c r="B26" s="4">
        <v>2</v>
      </c>
      <c r="C26" s="2" t="s">
        <v>7</v>
      </c>
      <c r="D26" s="6">
        <v>0.92</v>
      </c>
      <c r="E26" s="1">
        <v>1</v>
      </c>
      <c r="F26" s="5">
        <v>0</v>
      </c>
      <c r="G26" s="7">
        <v>9</v>
      </c>
      <c r="H26" s="5">
        <f t="shared" si="5"/>
        <v>1</v>
      </c>
      <c r="I26" s="5">
        <f t="shared" ca="1" si="0"/>
        <v>0</v>
      </c>
      <c r="J26" s="5">
        <f t="shared" ca="1" si="1"/>
        <v>1</v>
      </c>
      <c r="K26" s="5">
        <f t="shared" ca="1" si="2"/>
        <v>0</v>
      </c>
      <c r="L26" s="10">
        <f t="shared" si="3"/>
        <v>18</v>
      </c>
      <c r="M26" s="10">
        <f t="shared" si="6"/>
        <v>4.5199999999999996</v>
      </c>
      <c r="N26" s="10">
        <f t="shared" si="4"/>
        <v>-39.72</v>
      </c>
      <c r="O26" s="2"/>
      <c r="P26" s="2"/>
      <c r="Q26" s="2"/>
      <c r="R26" s="2"/>
      <c r="S26" s="2"/>
      <c r="T26" s="2"/>
    </row>
    <row r="27" spans="1:20" x14ac:dyDescent="0.45">
      <c r="A27" s="61">
        <v>41634</v>
      </c>
      <c r="B27" s="4">
        <v>76</v>
      </c>
      <c r="C27" s="2" t="s">
        <v>8</v>
      </c>
      <c r="D27" s="6">
        <v>0.27</v>
      </c>
      <c r="E27" s="1">
        <v>-1</v>
      </c>
      <c r="F27" s="5">
        <v>0</v>
      </c>
      <c r="G27" s="7">
        <v>8</v>
      </c>
      <c r="H27" s="5">
        <f t="shared" si="5"/>
        <v>0</v>
      </c>
      <c r="I27" s="5">
        <f t="shared" ca="1" si="0"/>
        <v>0</v>
      </c>
      <c r="J27" s="5">
        <f t="shared" ca="1" si="1"/>
        <v>0</v>
      </c>
      <c r="K27" s="5">
        <f t="shared" ca="1" si="2"/>
        <v>1</v>
      </c>
      <c r="L27" s="10">
        <f t="shared" si="3"/>
        <v>608</v>
      </c>
      <c r="M27" s="10">
        <f t="shared" si="6"/>
        <v>311.59999999999997</v>
      </c>
      <c r="N27" s="10">
        <f t="shared" si="4"/>
        <v>229.40000000000003</v>
      </c>
      <c r="O27" s="2"/>
      <c r="P27" s="2"/>
      <c r="Q27" s="2"/>
      <c r="R27" s="2"/>
      <c r="S27" s="2"/>
      <c r="T27" s="2"/>
    </row>
    <row r="28" spans="1:20" x14ac:dyDescent="0.45">
      <c r="A28" s="61">
        <v>41635</v>
      </c>
      <c r="B28" s="4">
        <v>45</v>
      </c>
      <c r="C28" s="2" t="s">
        <v>8</v>
      </c>
      <c r="D28" s="6">
        <v>0.59</v>
      </c>
      <c r="E28" s="1">
        <v>3</v>
      </c>
      <c r="F28" s="5">
        <v>0</v>
      </c>
      <c r="G28" s="7">
        <v>9</v>
      </c>
      <c r="H28" s="5">
        <f t="shared" si="5"/>
        <v>0</v>
      </c>
      <c r="I28" s="5">
        <f t="shared" ca="1" si="0"/>
        <v>0</v>
      </c>
      <c r="J28" s="5">
        <f t="shared" ca="1" si="1"/>
        <v>0</v>
      </c>
      <c r="K28" s="5">
        <f t="shared" ca="1" si="2"/>
        <v>1</v>
      </c>
      <c r="L28" s="10">
        <f t="shared" si="3"/>
        <v>405</v>
      </c>
      <c r="M28" s="10">
        <f t="shared" si="6"/>
        <v>184.49999999999997</v>
      </c>
      <c r="N28" s="10">
        <f t="shared" si="4"/>
        <v>153.50000000000003</v>
      </c>
      <c r="O28" s="2"/>
      <c r="P28" s="2"/>
      <c r="Q28" s="2"/>
      <c r="R28" s="2"/>
      <c r="S28" s="2"/>
      <c r="T28" s="2"/>
    </row>
    <row r="29" spans="1:20" x14ac:dyDescent="0.45">
      <c r="A29" s="61">
        <v>41636</v>
      </c>
      <c r="B29" s="4">
        <v>36</v>
      </c>
      <c r="C29" s="2" t="s">
        <v>7</v>
      </c>
      <c r="D29" s="6">
        <v>0.67</v>
      </c>
      <c r="E29" s="1">
        <v>-1</v>
      </c>
      <c r="F29" s="5">
        <v>0</v>
      </c>
      <c r="G29" s="7">
        <v>7</v>
      </c>
      <c r="H29" s="5">
        <f t="shared" si="5"/>
        <v>0</v>
      </c>
      <c r="I29" s="5">
        <f t="shared" ca="1" si="0"/>
        <v>0</v>
      </c>
      <c r="J29" s="5">
        <f t="shared" ca="1" si="1"/>
        <v>1</v>
      </c>
      <c r="K29" s="5">
        <f t="shared" ca="1" si="2"/>
        <v>0</v>
      </c>
      <c r="L29" s="10">
        <f t="shared" si="3"/>
        <v>252</v>
      </c>
      <c r="M29" s="10">
        <f t="shared" si="6"/>
        <v>81.359999999999985</v>
      </c>
      <c r="N29" s="10">
        <f t="shared" si="4"/>
        <v>117.44000000000001</v>
      </c>
      <c r="O29" s="2"/>
      <c r="P29" s="2"/>
      <c r="Q29" s="2"/>
      <c r="R29" s="2"/>
      <c r="S29" s="2"/>
      <c r="T29" s="2"/>
    </row>
    <row r="30" spans="1:20" x14ac:dyDescent="0.45">
      <c r="A30" s="61">
        <v>41637</v>
      </c>
      <c r="B30" s="4">
        <v>87</v>
      </c>
      <c r="C30" s="2" t="s">
        <v>8</v>
      </c>
      <c r="D30" s="6">
        <v>0.78</v>
      </c>
      <c r="E30" s="1">
        <v>-4</v>
      </c>
      <c r="F30" s="5">
        <v>0</v>
      </c>
      <c r="G30" s="7">
        <v>7</v>
      </c>
      <c r="H30" s="5">
        <f t="shared" si="5"/>
        <v>1</v>
      </c>
      <c r="I30" s="5">
        <f t="shared" ca="1" si="0"/>
        <v>0</v>
      </c>
      <c r="J30" s="5">
        <f t="shared" ca="1" si="1"/>
        <v>0</v>
      </c>
      <c r="K30" s="5">
        <f t="shared" ca="1" si="2"/>
        <v>1</v>
      </c>
      <c r="L30" s="10">
        <f t="shared" si="3"/>
        <v>609</v>
      </c>
      <c r="M30" s="10">
        <f t="shared" si="6"/>
        <v>356.7</v>
      </c>
      <c r="N30" s="10">
        <f t="shared" si="4"/>
        <v>185.3</v>
      </c>
      <c r="O30" s="2"/>
      <c r="P30" s="2"/>
      <c r="Q30" s="2"/>
      <c r="R30" s="2"/>
      <c r="S30" s="2"/>
      <c r="T30" s="2"/>
    </row>
    <row r="31" spans="1:20" x14ac:dyDescent="0.45">
      <c r="A31" s="61">
        <v>41638</v>
      </c>
      <c r="B31" s="4">
        <v>70</v>
      </c>
      <c r="C31" s="2" t="s">
        <v>6</v>
      </c>
      <c r="D31" s="6">
        <v>0.39</v>
      </c>
      <c r="E31" s="1">
        <v>2</v>
      </c>
      <c r="F31" s="5">
        <v>0</v>
      </c>
      <c r="G31" s="7">
        <v>6</v>
      </c>
      <c r="H31" s="5">
        <f t="shared" si="5"/>
        <v>1</v>
      </c>
      <c r="I31" s="5">
        <f t="shared" ca="1" si="0"/>
        <v>1</v>
      </c>
      <c r="J31" s="5">
        <f t="shared" ca="1" si="1"/>
        <v>0</v>
      </c>
      <c r="K31" s="5">
        <f t="shared" ca="1" si="2"/>
        <v>0</v>
      </c>
      <c r="L31" s="10">
        <f t="shared" si="3"/>
        <v>420</v>
      </c>
      <c r="M31" s="10">
        <f t="shared" si="6"/>
        <v>143.5</v>
      </c>
      <c r="N31" s="10">
        <f t="shared" si="4"/>
        <v>198.5</v>
      </c>
      <c r="O31" s="2"/>
      <c r="P31" s="2"/>
      <c r="Q31" s="2"/>
      <c r="R31" s="2"/>
      <c r="S31" s="2"/>
      <c r="T31" s="2"/>
    </row>
    <row r="32" spans="1:20" x14ac:dyDescent="0.45">
      <c r="A32" s="61">
        <v>41639</v>
      </c>
      <c r="B32" s="4">
        <v>24</v>
      </c>
      <c r="C32" s="2" t="s">
        <v>6</v>
      </c>
      <c r="D32" s="6">
        <v>0.72</v>
      </c>
      <c r="E32" s="1">
        <v>2</v>
      </c>
      <c r="F32" s="5">
        <v>0</v>
      </c>
      <c r="G32" s="7">
        <v>10</v>
      </c>
      <c r="H32" s="5">
        <f t="shared" si="5"/>
        <v>1</v>
      </c>
      <c r="I32" s="5">
        <f t="shared" ca="1" si="0"/>
        <v>1</v>
      </c>
      <c r="J32" s="5">
        <f t="shared" ca="1" si="1"/>
        <v>0</v>
      </c>
      <c r="K32" s="5">
        <f t="shared" ca="1" si="2"/>
        <v>0</v>
      </c>
      <c r="L32" s="10">
        <f t="shared" si="3"/>
        <v>240</v>
      </c>
      <c r="M32" s="10">
        <f t="shared" si="6"/>
        <v>49.199999999999996</v>
      </c>
      <c r="N32" s="10">
        <f t="shared" si="4"/>
        <v>112.80000000000001</v>
      </c>
      <c r="O32" s="2"/>
      <c r="P32" s="2"/>
      <c r="Q32" s="2"/>
      <c r="R32" s="2"/>
      <c r="S32" s="2"/>
      <c r="T32" s="2"/>
    </row>
    <row r="33" spans="1:20" x14ac:dyDescent="0.45">
      <c r="A33" s="61">
        <v>41640</v>
      </c>
      <c r="B33" s="4">
        <v>55</v>
      </c>
      <c r="C33" s="2" t="s">
        <v>9</v>
      </c>
      <c r="D33" s="6">
        <v>0.82</v>
      </c>
      <c r="E33" s="1">
        <v>-7</v>
      </c>
      <c r="F33" s="5">
        <v>0</v>
      </c>
      <c r="G33" s="7">
        <v>6</v>
      </c>
      <c r="H33" s="5">
        <f t="shared" si="5"/>
        <v>1</v>
      </c>
      <c r="I33" s="5">
        <f t="shared" ca="1" si="0"/>
        <v>0</v>
      </c>
      <c r="J33" s="5">
        <f t="shared" ca="1" si="1"/>
        <v>0</v>
      </c>
      <c r="K33" s="5">
        <f t="shared" ca="1" si="2"/>
        <v>0</v>
      </c>
      <c r="L33" s="10">
        <f t="shared" si="3"/>
        <v>330</v>
      </c>
      <c r="M33" s="10">
        <f t="shared" si="6"/>
        <v>191.95000000000002</v>
      </c>
      <c r="N33" s="10">
        <f t="shared" si="4"/>
        <v>120.04999999999998</v>
      </c>
      <c r="O33" s="2"/>
      <c r="P33" s="2"/>
      <c r="Q33" s="2"/>
      <c r="R33" s="2"/>
      <c r="S33" s="2"/>
      <c r="T33" s="2"/>
    </row>
    <row r="34" spans="1:20" x14ac:dyDescent="0.45">
      <c r="A34" s="61">
        <v>41641</v>
      </c>
      <c r="B34" s="4">
        <v>28</v>
      </c>
      <c r="C34" s="2" t="s">
        <v>7</v>
      </c>
      <c r="D34" s="6">
        <v>0.59</v>
      </c>
      <c r="E34" s="1">
        <v>-5</v>
      </c>
      <c r="F34" s="5">
        <v>0</v>
      </c>
      <c r="G34" s="7">
        <v>8</v>
      </c>
      <c r="H34" s="5">
        <f t="shared" si="5"/>
        <v>0</v>
      </c>
      <c r="I34" s="5">
        <f t="shared" ca="1" si="0"/>
        <v>0</v>
      </c>
      <c r="J34" s="5">
        <f t="shared" ca="1" si="1"/>
        <v>1</v>
      </c>
      <c r="K34" s="5">
        <f t="shared" ca="1" si="2"/>
        <v>0</v>
      </c>
      <c r="L34" s="10">
        <f t="shared" si="3"/>
        <v>224</v>
      </c>
      <c r="M34" s="10">
        <f t="shared" si="6"/>
        <v>63.279999999999994</v>
      </c>
      <c r="N34" s="10">
        <f t="shared" si="4"/>
        <v>107.52</v>
      </c>
      <c r="O34" s="2"/>
      <c r="P34" s="2"/>
      <c r="Q34" s="2"/>
      <c r="R34" s="2"/>
      <c r="S34" s="2"/>
      <c r="T34" s="2"/>
    </row>
    <row r="35" spans="1:20" x14ac:dyDescent="0.45">
      <c r="A35" s="61">
        <v>41642</v>
      </c>
      <c r="B35" s="4">
        <v>57</v>
      </c>
      <c r="C35" s="2" t="s">
        <v>9</v>
      </c>
      <c r="D35" s="6">
        <v>0.34</v>
      </c>
      <c r="E35" s="1">
        <v>-6</v>
      </c>
      <c r="F35" s="5">
        <v>0</v>
      </c>
      <c r="G35" s="7">
        <v>8</v>
      </c>
      <c r="H35" s="5">
        <f t="shared" si="5"/>
        <v>0</v>
      </c>
      <c r="I35" s="5">
        <f t="shared" ca="1" si="0"/>
        <v>0</v>
      </c>
      <c r="J35" s="5">
        <f t="shared" ca="1" si="1"/>
        <v>0</v>
      </c>
      <c r="K35" s="5">
        <f t="shared" ca="1" si="2"/>
        <v>0</v>
      </c>
      <c r="L35" s="10">
        <f t="shared" si="3"/>
        <v>456</v>
      </c>
      <c r="M35" s="10">
        <f t="shared" si="6"/>
        <v>198.93</v>
      </c>
      <c r="N35" s="10">
        <f t="shared" si="4"/>
        <v>239.07</v>
      </c>
      <c r="O35" s="2"/>
      <c r="P35" s="2"/>
      <c r="Q35" s="2"/>
      <c r="R35" s="2"/>
      <c r="S35" s="2"/>
      <c r="T35" s="2"/>
    </row>
    <row r="36" spans="1:20" x14ac:dyDescent="0.45">
      <c r="A36" s="61">
        <v>41643</v>
      </c>
      <c r="B36" s="4">
        <v>23</v>
      </c>
      <c r="C36" s="2" t="s">
        <v>8</v>
      </c>
      <c r="D36" s="6">
        <v>0.9</v>
      </c>
      <c r="E36" s="1">
        <v>0</v>
      </c>
      <c r="F36" s="5">
        <v>0</v>
      </c>
      <c r="G36" s="7">
        <v>9</v>
      </c>
      <c r="H36" s="5">
        <f t="shared" si="5"/>
        <v>0</v>
      </c>
      <c r="I36" s="5">
        <f t="shared" ca="1" si="0"/>
        <v>0</v>
      </c>
      <c r="J36" s="5">
        <f t="shared" ca="1" si="1"/>
        <v>0</v>
      </c>
      <c r="K36" s="5">
        <f t="shared" ca="1" si="2"/>
        <v>1</v>
      </c>
      <c r="L36" s="10">
        <f t="shared" si="3"/>
        <v>207</v>
      </c>
      <c r="M36" s="10">
        <f t="shared" si="6"/>
        <v>94.3</v>
      </c>
      <c r="N36" s="10">
        <f t="shared" si="4"/>
        <v>45.7</v>
      </c>
      <c r="O36" s="2"/>
      <c r="P36" s="2"/>
      <c r="Q36" s="2"/>
      <c r="R36" s="2"/>
      <c r="S36" s="2"/>
      <c r="T36" s="2"/>
    </row>
    <row r="37" spans="1:20" x14ac:dyDescent="0.45">
      <c r="A37" s="61">
        <v>41644</v>
      </c>
      <c r="B37" s="4">
        <v>105</v>
      </c>
      <c r="C37" s="2" t="s">
        <v>6</v>
      </c>
      <c r="D37" s="6">
        <v>0.52</v>
      </c>
      <c r="E37" s="1">
        <v>-9</v>
      </c>
      <c r="F37" s="5">
        <v>0</v>
      </c>
      <c r="G37" s="7">
        <v>10</v>
      </c>
      <c r="H37" s="5">
        <f t="shared" si="5"/>
        <v>1</v>
      </c>
      <c r="I37" s="5">
        <f t="shared" ca="1" si="0"/>
        <v>1</v>
      </c>
      <c r="J37" s="5">
        <f t="shared" ca="1" si="1"/>
        <v>0</v>
      </c>
      <c r="K37" s="5">
        <f t="shared" ca="1" si="2"/>
        <v>0</v>
      </c>
      <c r="L37" s="10">
        <f t="shared" si="3"/>
        <v>1050</v>
      </c>
      <c r="M37" s="10">
        <f t="shared" si="6"/>
        <v>215.24999999999997</v>
      </c>
      <c r="N37" s="10">
        <f t="shared" si="4"/>
        <v>756.75</v>
      </c>
      <c r="O37" s="2"/>
      <c r="P37" s="2"/>
      <c r="Q37" s="2"/>
      <c r="R37" s="2"/>
      <c r="S37" s="2"/>
      <c r="T37" s="2"/>
    </row>
    <row r="38" spans="1:20" x14ac:dyDescent="0.45">
      <c r="A38" s="61">
        <v>41645</v>
      </c>
      <c r="B38" s="4">
        <v>69</v>
      </c>
      <c r="C38" s="2" t="s">
        <v>6</v>
      </c>
      <c r="D38" s="6">
        <v>0.44</v>
      </c>
      <c r="E38" s="1">
        <v>-7</v>
      </c>
      <c r="F38" s="5">
        <v>0</v>
      </c>
      <c r="G38" s="7">
        <v>9</v>
      </c>
      <c r="H38" s="5">
        <f t="shared" si="5"/>
        <v>1</v>
      </c>
      <c r="I38" s="5">
        <f t="shared" ca="1" si="0"/>
        <v>1</v>
      </c>
      <c r="J38" s="5">
        <f t="shared" ca="1" si="1"/>
        <v>0</v>
      </c>
      <c r="K38" s="5">
        <f t="shared" ca="1" si="2"/>
        <v>0</v>
      </c>
      <c r="L38" s="10">
        <f t="shared" si="3"/>
        <v>621</v>
      </c>
      <c r="M38" s="10">
        <f t="shared" si="6"/>
        <v>141.44999999999999</v>
      </c>
      <c r="N38" s="10">
        <f t="shared" si="4"/>
        <v>401.55</v>
      </c>
      <c r="O38" s="2"/>
      <c r="P38" s="2"/>
      <c r="Q38" s="2"/>
      <c r="R38" s="2"/>
      <c r="S38" s="2"/>
      <c r="T38" s="2"/>
    </row>
    <row r="39" spans="1:20" x14ac:dyDescent="0.45">
      <c r="A39" s="61">
        <v>41646</v>
      </c>
      <c r="B39" s="4">
        <v>96</v>
      </c>
      <c r="C39" s="2" t="s">
        <v>6</v>
      </c>
      <c r="D39" s="6">
        <v>0.42</v>
      </c>
      <c r="E39" s="1">
        <v>-10</v>
      </c>
      <c r="F39" s="5">
        <v>0</v>
      </c>
      <c r="G39" s="7">
        <v>6</v>
      </c>
      <c r="H39" s="5">
        <f t="shared" si="5"/>
        <v>1</v>
      </c>
      <c r="I39" s="5">
        <f t="shared" ca="1" si="0"/>
        <v>1</v>
      </c>
      <c r="J39" s="5">
        <f t="shared" ca="1" si="1"/>
        <v>0</v>
      </c>
      <c r="K39" s="5">
        <f t="shared" ca="1" si="2"/>
        <v>0</v>
      </c>
      <c r="L39" s="10">
        <f t="shared" si="3"/>
        <v>576</v>
      </c>
      <c r="M39" s="10">
        <f t="shared" si="6"/>
        <v>196.79999999999998</v>
      </c>
      <c r="N39" s="10">
        <f t="shared" si="4"/>
        <v>301.20000000000005</v>
      </c>
      <c r="O39" s="2"/>
      <c r="P39" s="2"/>
      <c r="Q39" s="2"/>
      <c r="R39" s="2"/>
      <c r="S39" s="2"/>
      <c r="T39" s="2"/>
    </row>
    <row r="40" spans="1:20" x14ac:dyDescent="0.45">
      <c r="A40" s="61">
        <v>41647</v>
      </c>
      <c r="B40" s="4">
        <v>32</v>
      </c>
      <c r="C40" s="2" t="s">
        <v>9</v>
      </c>
      <c r="D40" s="6">
        <v>0.94</v>
      </c>
      <c r="E40" s="1">
        <v>0</v>
      </c>
      <c r="F40" s="5">
        <v>0</v>
      </c>
      <c r="G40" s="7">
        <v>9</v>
      </c>
      <c r="H40" s="5">
        <f t="shared" si="5"/>
        <v>1</v>
      </c>
      <c r="I40" s="5">
        <f t="shared" ca="1" si="0"/>
        <v>0</v>
      </c>
      <c r="J40" s="5">
        <f t="shared" ca="1" si="1"/>
        <v>0</v>
      </c>
      <c r="K40" s="5">
        <f t="shared" ca="1" si="2"/>
        <v>0</v>
      </c>
      <c r="L40" s="10">
        <f t="shared" si="3"/>
        <v>288</v>
      </c>
      <c r="M40" s="10">
        <f t="shared" si="6"/>
        <v>111.68</v>
      </c>
      <c r="N40" s="10">
        <f t="shared" si="4"/>
        <v>158.32</v>
      </c>
      <c r="O40" s="2"/>
      <c r="P40" s="2"/>
      <c r="Q40" s="2"/>
      <c r="R40" s="2"/>
      <c r="S40" s="2"/>
      <c r="T40" s="2"/>
    </row>
    <row r="41" spans="1:20" x14ac:dyDescent="0.45">
      <c r="A41" s="61">
        <v>41648</v>
      </c>
      <c r="B41" s="4">
        <v>68</v>
      </c>
      <c r="C41" s="2" t="s">
        <v>9</v>
      </c>
      <c r="D41" s="6">
        <v>0.09</v>
      </c>
      <c r="E41" s="1">
        <v>-5</v>
      </c>
      <c r="F41" s="5">
        <v>0</v>
      </c>
      <c r="G41" s="7">
        <v>10</v>
      </c>
      <c r="H41" s="5">
        <f t="shared" si="5"/>
        <v>0</v>
      </c>
      <c r="I41" s="5">
        <f t="shared" ca="1" si="0"/>
        <v>0</v>
      </c>
      <c r="J41" s="5">
        <f t="shared" ca="1" si="1"/>
        <v>0</v>
      </c>
      <c r="K41" s="5">
        <f t="shared" ca="1" si="2"/>
        <v>0</v>
      </c>
      <c r="L41" s="10">
        <f t="shared" si="3"/>
        <v>680</v>
      </c>
      <c r="M41" s="10">
        <f t="shared" si="6"/>
        <v>237.32000000000002</v>
      </c>
      <c r="N41" s="10">
        <f t="shared" si="4"/>
        <v>424.67999999999995</v>
      </c>
      <c r="O41" s="2"/>
      <c r="P41" s="2"/>
      <c r="Q41" s="2"/>
      <c r="R41" s="2"/>
      <c r="S41" s="2"/>
      <c r="T41" s="2"/>
    </row>
    <row r="42" spans="1:20" x14ac:dyDescent="0.45">
      <c r="A42" s="61">
        <v>41649</v>
      </c>
      <c r="B42" s="4">
        <v>60</v>
      </c>
      <c r="C42" s="2" t="s">
        <v>6</v>
      </c>
      <c r="D42" s="6">
        <v>0.24</v>
      </c>
      <c r="E42" s="1">
        <v>-10</v>
      </c>
      <c r="F42" s="5">
        <v>0</v>
      </c>
      <c r="G42" s="7">
        <v>10</v>
      </c>
      <c r="H42" s="5">
        <f t="shared" si="5"/>
        <v>0</v>
      </c>
      <c r="I42" s="5">
        <f t="shared" ca="1" si="0"/>
        <v>1</v>
      </c>
      <c r="J42" s="5">
        <f t="shared" ca="1" si="1"/>
        <v>0</v>
      </c>
      <c r="K42" s="5">
        <f t="shared" ca="1" si="2"/>
        <v>0</v>
      </c>
      <c r="L42" s="10">
        <f t="shared" si="3"/>
        <v>600</v>
      </c>
      <c r="M42" s="10">
        <f t="shared" si="6"/>
        <v>122.99999999999999</v>
      </c>
      <c r="N42" s="10">
        <f t="shared" si="4"/>
        <v>399</v>
      </c>
      <c r="O42" s="2"/>
      <c r="P42" s="2"/>
      <c r="Q42" s="2"/>
      <c r="R42" s="2"/>
      <c r="S42" s="2"/>
      <c r="T42" s="2"/>
    </row>
    <row r="43" spans="1:20" x14ac:dyDescent="0.45">
      <c r="A43" s="61">
        <v>41650</v>
      </c>
      <c r="B43" s="4">
        <v>88</v>
      </c>
      <c r="C43" s="2" t="s">
        <v>8</v>
      </c>
      <c r="D43" s="6">
        <v>0.53</v>
      </c>
      <c r="E43" s="1">
        <v>-9</v>
      </c>
      <c r="F43" s="5">
        <v>0</v>
      </c>
      <c r="G43" s="7">
        <v>6</v>
      </c>
      <c r="H43" s="5">
        <f t="shared" si="5"/>
        <v>0</v>
      </c>
      <c r="I43" s="5">
        <f t="shared" ca="1" si="0"/>
        <v>0</v>
      </c>
      <c r="J43" s="5">
        <f t="shared" ca="1" si="1"/>
        <v>0</v>
      </c>
      <c r="K43" s="5">
        <f t="shared" ca="1" si="2"/>
        <v>1</v>
      </c>
      <c r="L43" s="10">
        <f t="shared" si="3"/>
        <v>528</v>
      </c>
      <c r="M43" s="10">
        <f t="shared" si="6"/>
        <v>360.79999999999995</v>
      </c>
      <c r="N43" s="10">
        <f t="shared" si="4"/>
        <v>100.20000000000005</v>
      </c>
      <c r="O43" s="2"/>
      <c r="P43" s="2"/>
      <c r="Q43" s="2"/>
      <c r="R43" s="2"/>
      <c r="S43" s="2"/>
      <c r="T43" s="2"/>
    </row>
    <row r="44" spans="1:20" x14ac:dyDescent="0.45">
      <c r="A44" s="61">
        <v>41651</v>
      </c>
      <c r="B44" s="4">
        <v>37</v>
      </c>
      <c r="C44" s="2" t="s">
        <v>7</v>
      </c>
      <c r="D44" s="6">
        <v>0.54</v>
      </c>
      <c r="E44" s="1">
        <v>-1</v>
      </c>
      <c r="F44" s="5">
        <v>0</v>
      </c>
      <c r="G44" s="7">
        <v>7</v>
      </c>
      <c r="H44" s="5">
        <f t="shared" si="5"/>
        <v>1</v>
      </c>
      <c r="I44" s="5">
        <f t="shared" ca="1" si="0"/>
        <v>0</v>
      </c>
      <c r="J44" s="5">
        <f t="shared" ca="1" si="1"/>
        <v>1</v>
      </c>
      <c r="K44" s="5">
        <f t="shared" ca="1" si="2"/>
        <v>0</v>
      </c>
      <c r="L44" s="10">
        <f t="shared" si="3"/>
        <v>259</v>
      </c>
      <c r="M44" s="10">
        <f t="shared" si="6"/>
        <v>83.61999999999999</v>
      </c>
      <c r="N44" s="10">
        <f t="shared" si="4"/>
        <v>122.17999999999999</v>
      </c>
      <c r="O44" s="2"/>
      <c r="P44" s="2"/>
      <c r="Q44" s="2"/>
      <c r="R44" s="2"/>
      <c r="S44" s="2"/>
      <c r="T44" s="2"/>
    </row>
    <row r="45" spans="1:20" x14ac:dyDescent="0.45">
      <c r="A45" s="61">
        <v>41652</v>
      </c>
      <c r="B45" s="4">
        <v>53</v>
      </c>
      <c r="C45" s="2" t="s">
        <v>6</v>
      </c>
      <c r="D45" s="6">
        <v>0.36</v>
      </c>
      <c r="E45" s="1">
        <v>-10</v>
      </c>
      <c r="F45" s="5">
        <v>0</v>
      </c>
      <c r="G45" s="7">
        <v>9</v>
      </c>
      <c r="H45" s="5">
        <f t="shared" si="5"/>
        <v>1</v>
      </c>
      <c r="I45" s="5">
        <f t="shared" ca="1" si="0"/>
        <v>1</v>
      </c>
      <c r="J45" s="5">
        <f t="shared" ca="1" si="1"/>
        <v>0</v>
      </c>
      <c r="K45" s="5">
        <f t="shared" ca="1" si="2"/>
        <v>0</v>
      </c>
      <c r="L45" s="10">
        <f t="shared" si="3"/>
        <v>477</v>
      </c>
      <c r="M45" s="10">
        <f t="shared" si="6"/>
        <v>108.64999999999999</v>
      </c>
      <c r="N45" s="10">
        <f t="shared" si="4"/>
        <v>290.35000000000002</v>
      </c>
      <c r="O45" s="2"/>
      <c r="P45" s="2"/>
      <c r="Q45" s="2"/>
      <c r="R45" s="2"/>
      <c r="S45" s="2"/>
      <c r="T45" s="2"/>
    </row>
    <row r="46" spans="1:20" x14ac:dyDescent="0.45">
      <c r="A46" s="61">
        <v>41653</v>
      </c>
      <c r="B46" s="4">
        <v>19</v>
      </c>
      <c r="C46" s="2" t="s">
        <v>7</v>
      </c>
      <c r="D46" s="6">
        <v>0.95</v>
      </c>
      <c r="E46" s="1">
        <v>-3</v>
      </c>
      <c r="F46" s="5">
        <v>0</v>
      </c>
      <c r="G46" s="7">
        <v>6</v>
      </c>
      <c r="H46" s="5">
        <f t="shared" si="5"/>
        <v>1</v>
      </c>
      <c r="I46" s="5">
        <f t="shared" ca="1" si="0"/>
        <v>0</v>
      </c>
      <c r="J46" s="5">
        <f t="shared" ca="1" si="1"/>
        <v>1</v>
      </c>
      <c r="K46" s="5">
        <f t="shared" ca="1" si="2"/>
        <v>0</v>
      </c>
      <c r="L46" s="10">
        <f t="shared" si="3"/>
        <v>114</v>
      </c>
      <c r="M46" s="10">
        <f t="shared" si="6"/>
        <v>42.94</v>
      </c>
      <c r="N46" s="10">
        <f t="shared" si="4"/>
        <v>17.86</v>
      </c>
      <c r="O46" s="2"/>
      <c r="P46" s="2"/>
      <c r="Q46" s="2"/>
      <c r="R46" s="2"/>
      <c r="S46" s="2"/>
      <c r="T46" s="2"/>
    </row>
    <row r="47" spans="1:20" x14ac:dyDescent="0.45">
      <c r="A47" s="61">
        <v>41654</v>
      </c>
      <c r="B47" s="4">
        <v>6</v>
      </c>
      <c r="C47" s="2" t="s">
        <v>7</v>
      </c>
      <c r="D47" s="6">
        <v>0.44</v>
      </c>
      <c r="E47" s="1">
        <v>0</v>
      </c>
      <c r="F47" s="5">
        <v>0</v>
      </c>
      <c r="G47" s="7">
        <v>8</v>
      </c>
      <c r="H47" s="5">
        <f t="shared" si="5"/>
        <v>1</v>
      </c>
      <c r="I47" s="5">
        <f t="shared" ca="1" si="0"/>
        <v>0</v>
      </c>
      <c r="J47" s="5">
        <f t="shared" ca="1" si="1"/>
        <v>1</v>
      </c>
      <c r="K47" s="5">
        <f t="shared" ca="1" si="2"/>
        <v>0</v>
      </c>
      <c r="L47" s="10">
        <f t="shared" si="3"/>
        <v>48</v>
      </c>
      <c r="M47" s="10">
        <f t="shared" si="6"/>
        <v>13.559999999999999</v>
      </c>
      <c r="N47" s="10">
        <f t="shared" si="4"/>
        <v>-18.760000000000005</v>
      </c>
      <c r="O47" s="2"/>
      <c r="P47" s="2"/>
      <c r="Q47" s="2"/>
      <c r="R47" s="2"/>
      <c r="S47" s="2"/>
      <c r="T47" s="2"/>
    </row>
    <row r="48" spans="1:20" x14ac:dyDescent="0.45">
      <c r="A48" s="61">
        <v>41655</v>
      </c>
      <c r="B48" s="4">
        <v>73</v>
      </c>
      <c r="C48" s="2" t="s">
        <v>6</v>
      </c>
      <c r="D48" s="6">
        <v>0.19</v>
      </c>
      <c r="E48" s="1">
        <v>-4</v>
      </c>
      <c r="F48" s="5">
        <v>0</v>
      </c>
      <c r="G48" s="7">
        <v>8</v>
      </c>
      <c r="H48" s="5">
        <f t="shared" si="5"/>
        <v>0</v>
      </c>
      <c r="I48" s="5">
        <f t="shared" ca="1" si="0"/>
        <v>1</v>
      </c>
      <c r="J48" s="5">
        <f t="shared" ca="1" si="1"/>
        <v>0</v>
      </c>
      <c r="K48" s="5">
        <f t="shared" ca="1" si="2"/>
        <v>0</v>
      </c>
      <c r="L48" s="10">
        <f t="shared" si="3"/>
        <v>584</v>
      </c>
      <c r="M48" s="10">
        <f t="shared" si="6"/>
        <v>149.64999999999998</v>
      </c>
      <c r="N48" s="10">
        <f t="shared" si="4"/>
        <v>356.35</v>
      </c>
      <c r="O48" s="2"/>
      <c r="P48" s="2"/>
      <c r="Q48" s="2"/>
      <c r="R48" s="2"/>
      <c r="S48" s="2"/>
      <c r="T48" s="2"/>
    </row>
    <row r="49" spans="1:20" x14ac:dyDescent="0.45">
      <c r="A49" s="61">
        <v>41656</v>
      </c>
      <c r="B49" s="4">
        <v>61</v>
      </c>
      <c r="C49" s="2" t="s">
        <v>7</v>
      </c>
      <c r="D49" s="6">
        <v>0.03</v>
      </c>
      <c r="E49" s="1">
        <v>0</v>
      </c>
      <c r="F49" s="5">
        <v>0</v>
      </c>
      <c r="G49" s="7">
        <v>10</v>
      </c>
      <c r="H49" s="5">
        <f t="shared" si="5"/>
        <v>0</v>
      </c>
      <c r="I49" s="5">
        <f t="shared" ca="1" si="0"/>
        <v>0</v>
      </c>
      <c r="J49" s="5">
        <f t="shared" ca="1" si="1"/>
        <v>1</v>
      </c>
      <c r="K49" s="5">
        <f t="shared" ca="1" si="2"/>
        <v>0</v>
      </c>
      <c r="L49" s="10">
        <f t="shared" si="3"/>
        <v>610</v>
      </c>
      <c r="M49" s="10">
        <f t="shared" si="6"/>
        <v>137.85999999999999</v>
      </c>
      <c r="N49" s="10">
        <f t="shared" si="4"/>
        <v>418.94</v>
      </c>
      <c r="O49" s="2"/>
      <c r="P49" s="2"/>
      <c r="Q49" s="2"/>
      <c r="R49" s="2"/>
      <c r="S49" s="2"/>
      <c r="T49" s="2"/>
    </row>
    <row r="50" spans="1:20" x14ac:dyDescent="0.45">
      <c r="A50" s="61">
        <v>41657</v>
      </c>
      <c r="B50" s="4">
        <v>38</v>
      </c>
      <c r="C50" s="2" t="s">
        <v>9</v>
      </c>
      <c r="D50" s="6">
        <v>0.49</v>
      </c>
      <c r="E50" s="1">
        <v>-10</v>
      </c>
      <c r="F50" s="5">
        <v>0</v>
      </c>
      <c r="G50" s="7">
        <v>6</v>
      </c>
      <c r="H50" s="5">
        <f t="shared" si="5"/>
        <v>0</v>
      </c>
      <c r="I50" s="5">
        <f t="shared" ca="1" si="0"/>
        <v>0</v>
      </c>
      <c r="J50" s="5">
        <f t="shared" ca="1" si="1"/>
        <v>0</v>
      </c>
      <c r="K50" s="5">
        <f t="shared" ca="1" si="2"/>
        <v>0</v>
      </c>
      <c r="L50" s="10">
        <f t="shared" si="3"/>
        <v>228</v>
      </c>
      <c r="M50" s="10">
        <f t="shared" si="6"/>
        <v>132.62</v>
      </c>
      <c r="N50" s="10">
        <f t="shared" si="4"/>
        <v>77.38</v>
      </c>
      <c r="O50" s="2"/>
      <c r="P50" s="2"/>
      <c r="Q50" s="2"/>
      <c r="R50" s="2"/>
      <c r="S50" s="2"/>
      <c r="T50" s="2"/>
    </row>
    <row r="51" spans="1:20" x14ac:dyDescent="0.45">
      <c r="A51" s="61">
        <v>41658</v>
      </c>
      <c r="B51" s="4">
        <v>85</v>
      </c>
      <c r="C51" s="2" t="s">
        <v>8</v>
      </c>
      <c r="D51" s="6">
        <v>0.28000000000000003</v>
      </c>
      <c r="E51" s="1">
        <v>-9</v>
      </c>
      <c r="F51" s="5">
        <v>0</v>
      </c>
      <c r="G51" s="7">
        <v>8</v>
      </c>
      <c r="H51" s="5">
        <f t="shared" si="5"/>
        <v>1</v>
      </c>
      <c r="I51" s="5">
        <f t="shared" ca="1" si="0"/>
        <v>0</v>
      </c>
      <c r="J51" s="5">
        <f t="shared" ca="1" si="1"/>
        <v>0</v>
      </c>
      <c r="K51" s="5">
        <f t="shared" ca="1" si="2"/>
        <v>1</v>
      </c>
      <c r="L51" s="10">
        <f t="shared" si="3"/>
        <v>680</v>
      </c>
      <c r="M51" s="10">
        <f t="shared" si="6"/>
        <v>348.49999999999994</v>
      </c>
      <c r="N51" s="10">
        <f t="shared" si="4"/>
        <v>264.50000000000006</v>
      </c>
      <c r="O51" s="2"/>
      <c r="P51" s="2"/>
      <c r="Q51" s="2"/>
      <c r="R51" s="2"/>
      <c r="S51" s="2"/>
      <c r="T51" s="2"/>
    </row>
    <row r="52" spans="1:20" x14ac:dyDescent="0.45">
      <c r="A52" s="61">
        <v>41659</v>
      </c>
      <c r="B52" s="4">
        <v>30</v>
      </c>
      <c r="C52" s="2" t="s">
        <v>6</v>
      </c>
      <c r="D52" s="6">
        <v>0.16</v>
      </c>
      <c r="E52" s="1">
        <v>-5</v>
      </c>
      <c r="F52" s="5">
        <v>0</v>
      </c>
      <c r="G52" s="7">
        <v>10</v>
      </c>
      <c r="H52" s="5">
        <f t="shared" si="5"/>
        <v>1</v>
      </c>
      <c r="I52" s="5">
        <f t="shared" ca="1" si="0"/>
        <v>1</v>
      </c>
      <c r="J52" s="5">
        <f t="shared" ca="1" si="1"/>
        <v>0</v>
      </c>
      <c r="K52" s="5">
        <f t="shared" ca="1" si="2"/>
        <v>0</v>
      </c>
      <c r="L52" s="10">
        <f t="shared" si="3"/>
        <v>300</v>
      </c>
      <c r="M52" s="10">
        <f t="shared" si="6"/>
        <v>61.499999999999993</v>
      </c>
      <c r="N52" s="10">
        <f t="shared" si="4"/>
        <v>160.5</v>
      </c>
      <c r="O52" s="2"/>
      <c r="P52" s="2"/>
      <c r="Q52" s="2"/>
      <c r="R52" s="2"/>
      <c r="S52" s="2"/>
      <c r="T52" s="2"/>
    </row>
    <row r="53" spans="1:20" x14ac:dyDescent="0.45">
      <c r="A53" s="61">
        <v>41660</v>
      </c>
      <c r="B53" s="4">
        <v>46</v>
      </c>
      <c r="C53" s="2" t="s">
        <v>8</v>
      </c>
      <c r="D53" s="6">
        <v>0.62</v>
      </c>
      <c r="E53" s="1">
        <v>-5</v>
      </c>
      <c r="F53" s="5">
        <v>0</v>
      </c>
      <c r="G53" s="7">
        <v>10</v>
      </c>
      <c r="H53" s="5">
        <f t="shared" si="5"/>
        <v>1</v>
      </c>
      <c r="I53" s="5">
        <f t="shared" ca="1" si="0"/>
        <v>0</v>
      </c>
      <c r="J53" s="5">
        <f t="shared" ca="1" si="1"/>
        <v>0</v>
      </c>
      <c r="K53" s="5">
        <f t="shared" ca="1" si="2"/>
        <v>1</v>
      </c>
      <c r="L53" s="10">
        <f t="shared" si="3"/>
        <v>460</v>
      </c>
      <c r="M53" s="10">
        <f t="shared" si="6"/>
        <v>188.6</v>
      </c>
      <c r="N53" s="10">
        <f t="shared" si="4"/>
        <v>204.39999999999998</v>
      </c>
      <c r="O53" s="2"/>
      <c r="P53" s="2"/>
      <c r="Q53" s="2"/>
      <c r="R53" s="2"/>
      <c r="S53" s="2"/>
      <c r="T53" s="2"/>
    </row>
    <row r="54" spans="1:20" x14ac:dyDescent="0.45">
      <c r="A54" s="61">
        <v>41661</v>
      </c>
      <c r="B54" s="4">
        <v>66</v>
      </c>
      <c r="C54" s="2" t="s">
        <v>7</v>
      </c>
      <c r="D54" s="6">
        <v>0.53</v>
      </c>
      <c r="E54" s="1">
        <v>-1</v>
      </c>
      <c r="F54" s="5">
        <v>0</v>
      </c>
      <c r="G54" s="7">
        <v>8</v>
      </c>
      <c r="H54" s="5">
        <f t="shared" si="5"/>
        <v>1</v>
      </c>
      <c r="I54" s="5">
        <f t="shared" ca="1" si="0"/>
        <v>0</v>
      </c>
      <c r="J54" s="5">
        <f t="shared" ca="1" si="1"/>
        <v>1</v>
      </c>
      <c r="K54" s="5">
        <f t="shared" ca="1" si="2"/>
        <v>0</v>
      </c>
      <c r="L54" s="10">
        <f t="shared" si="3"/>
        <v>528</v>
      </c>
      <c r="M54" s="10">
        <f t="shared" si="6"/>
        <v>149.16</v>
      </c>
      <c r="N54" s="10">
        <f t="shared" si="4"/>
        <v>325.64000000000004</v>
      </c>
      <c r="O54" s="2"/>
      <c r="P54" s="2"/>
      <c r="Q54" s="2"/>
      <c r="R54" s="2"/>
      <c r="S54" s="2"/>
      <c r="T54" s="2"/>
    </row>
    <row r="55" spans="1:20" x14ac:dyDescent="0.45">
      <c r="A55" s="61">
        <v>41662</v>
      </c>
      <c r="B55" s="4">
        <v>64</v>
      </c>
      <c r="C55" s="2" t="s">
        <v>9</v>
      </c>
      <c r="D55" s="6">
        <v>0.46</v>
      </c>
      <c r="E55" s="1">
        <v>-7</v>
      </c>
      <c r="F55" s="5">
        <v>0</v>
      </c>
      <c r="G55" s="7">
        <v>6</v>
      </c>
      <c r="H55" s="5">
        <f t="shared" si="5"/>
        <v>0</v>
      </c>
      <c r="I55" s="5">
        <f t="shared" ca="1" si="0"/>
        <v>0</v>
      </c>
      <c r="J55" s="5">
        <f t="shared" ca="1" si="1"/>
        <v>0</v>
      </c>
      <c r="K55" s="5">
        <f t="shared" ca="1" si="2"/>
        <v>0</v>
      </c>
      <c r="L55" s="10">
        <f t="shared" si="3"/>
        <v>384</v>
      </c>
      <c r="M55" s="10">
        <f t="shared" si="6"/>
        <v>223.36</v>
      </c>
      <c r="N55" s="10">
        <f t="shared" si="4"/>
        <v>142.63999999999999</v>
      </c>
      <c r="O55" s="2"/>
      <c r="P55" s="2"/>
      <c r="Q55" s="2"/>
      <c r="R55" s="2"/>
      <c r="S55" s="2"/>
      <c r="T55" s="2"/>
    </row>
    <row r="56" spans="1:20" x14ac:dyDescent="0.45">
      <c r="A56" s="61">
        <v>41663</v>
      </c>
      <c r="B56" s="4">
        <v>28</v>
      </c>
      <c r="C56" s="2" t="s">
        <v>9</v>
      </c>
      <c r="D56" s="6">
        <v>0.35</v>
      </c>
      <c r="E56" s="1">
        <v>-7</v>
      </c>
      <c r="F56" s="5">
        <v>0</v>
      </c>
      <c r="G56" s="7">
        <v>6</v>
      </c>
      <c r="H56" s="5">
        <f t="shared" si="5"/>
        <v>0</v>
      </c>
      <c r="I56" s="5">
        <f t="shared" ca="1" si="0"/>
        <v>0</v>
      </c>
      <c r="J56" s="5">
        <f t="shared" ca="1" si="1"/>
        <v>0</v>
      </c>
      <c r="K56" s="5">
        <f t="shared" ca="1" si="2"/>
        <v>0</v>
      </c>
      <c r="L56" s="10">
        <f t="shared" si="3"/>
        <v>168</v>
      </c>
      <c r="M56" s="10">
        <f t="shared" si="6"/>
        <v>97.72</v>
      </c>
      <c r="N56" s="10">
        <f t="shared" si="4"/>
        <v>52.28</v>
      </c>
      <c r="O56" s="2"/>
      <c r="P56" s="2"/>
      <c r="Q56" s="2"/>
      <c r="R56" s="2"/>
      <c r="S56" s="2"/>
      <c r="T56" s="2"/>
    </row>
    <row r="57" spans="1:20" x14ac:dyDescent="0.45">
      <c r="A57" s="61">
        <v>41664</v>
      </c>
      <c r="B57" s="4">
        <v>63</v>
      </c>
      <c r="C57" s="2" t="s">
        <v>6</v>
      </c>
      <c r="D57" s="6">
        <v>0.47</v>
      </c>
      <c r="E57" s="1">
        <v>-7</v>
      </c>
      <c r="F57" s="5">
        <v>0</v>
      </c>
      <c r="G57" s="7">
        <v>10</v>
      </c>
      <c r="H57" s="5">
        <f t="shared" si="5"/>
        <v>0</v>
      </c>
      <c r="I57" s="5">
        <f t="shared" ca="1" si="0"/>
        <v>1</v>
      </c>
      <c r="J57" s="5">
        <f t="shared" ca="1" si="1"/>
        <v>0</v>
      </c>
      <c r="K57" s="5">
        <f t="shared" ca="1" si="2"/>
        <v>0</v>
      </c>
      <c r="L57" s="10">
        <f t="shared" si="3"/>
        <v>630</v>
      </c>
      <c r="M57" s="10">
        <f t="shared" si="6"/>
        <v>129.14999999999998</v>
      </c>
      <c r="N57" s="10">
        <f t="shared" si="4"/>
        <v>422.85</v>
      </c>
      <c r="O57" s="2"/>
      <c r="P57" s="2"/>
      <c r="Q57" s="2"/>
      <c r="R57" s="2"/>
      <c r="S57" s="2"/>
      <c r="T57" s="2"/>
    </row>
    <row r="58" spans="1:20" x14ac:dyDescent="0.45">
      <c r="A58" s="61">
        <v>41665</v>
      </c>
      <c r="B58" s="4">
        <v>14</v>
      </c>
      <c r="C58" s="2" t="s">
        <v>9</v>
      </c>
      <c r="D58" s="6">
        <v>0.77</v>
      </c>
      <c r="E58" s="1">
        <v>-7</v>
      </c>
      <c r="F58" s="5">
        <v>0</v>
      </c>
      <c r="G58" s="7">
        <v>10</v>
      </c>
      <c r="H58" s="5">
        <f t="shared" si="5"/>
        <v>1</v>
      </c>
      <c r="I58" s="5">
        <f t="shared" ca="1" si="0"/>
        <v>0</v>
      </c>
      <c r="J58" s="5">
        <f t="shared" ca="1" si="1"/>
        <v>0</v>
      </c>
      <c r="K58" s="5">
        <f t="shared" ca="1" si="2"/>
        <v>0</v>
      </c>
      <c r="L58" s="10">
        <f t="shared" si="3"/>
        <v>140</v>
      </c>
      <c r="M58" s="10">
        <f t="shared" si="6"/>
        <v>48.86</v>
      </c>
      <c r="N58" s="10">
        <f t="shared" si="4"/>
        <v>73.14</v>
      </c>
      <c r="O58" s="2"/>
      <c r="P58" s="2"/>
      <c r="Q58" s="2"/>
      <c r="R58" s="2"/>
      <c r="S58" s="2"/>
      <c r="T58" s="2"/>
    </row>
    <row r="59" spans="1:20" x14ac:dyDescent="0.45">
      <c r="A59" s="61">
        <v>41666</v>
      </c>
      <c r="B59" s="4">
        <v>25</v>
      </c>
      <c r="C59" s="2" t="s">
        <v>9</v>
      </c>
      <c r="D59" s="6">
        <v>0.88</v>
      </c>
      <c r="E59" s="1">
        <v>-6</v>
      </c>
      <c r="F59" s="5">
        <v>0</v>
      </c>
      <c r="G59" s="7">
        <v>9</v>
      </c>
      <c r="H59" s="5">
        <f t="shared" si="5"/>
        <v>1</v>
      </c>
      <c r="I59" s="5">
        <f t="shared" ca="1" si="0"/>
        <v>0</v>
      </c>
      <c r="J59" s="5">
        <f t="shared" ca="1" si="1"/>
        <v>0</v>
      </c>
      <c r="K59" s="5">
        <f t="shared" ca="1" si="2"/>
        <v>0</v>
      </c>
      <c r="L59" s="10">
        <f t="shared" si="3"/>
        <v>225</v>
      </c>
      <c r="M59" s="10">
        <f t="shared" si="6"/>
        <v>87.25</v>
      </c>
      <c r="N59" s="10">
        <f t="shared" si="4"/>
        <v>119.75</v>
      </c>
      <c r="O59" s="2"/>
      <c r="P59" s="2"/>
      <c r="Q59" s="2"/>
      <c r="R59" s="2"/>
      <c r="S59" s="2"/>
      <c r="T59" s="2"/>
    </row>
    <row r="60" spans="1:20" x14ac:dyDescent="0.45">
      <c r="A60" s="61">
        <v>41667</v>
      </c>
      <c r="B60" s="4">
        <v>83</v>
      </c>
      <c r="C60" s="2" t="s">
        <v>8</v>
      </c>
      <c r="D60" s="6">
        <v>0.31</v>
      </c>
      <c r="E60" s="1">
        <v>-4</v>
      </c>
      <c r="F60" s="5">
        <v>0</v>
      </c>
      <c r="G60" s="7">
        <v>6</v>
      </c>
      <c r="H60" s="5">
        <f t="shared" si="5"/>
        <v>1</v>
      </c>
      <c r="I60" s="5">
        <f t="shared" ca="1" si="0"/>
        <v>0</v>
      </c>
      <c r="J60" s="5">
        <f t="shared" ca="1" si="1"/>
        <v>0</v>
      </c>
      <c r="K60" s="5">
        <f t="shared" ca="1" si="2"/>
        <v>1</v>
      </c>
      <c r="L60" s="10">
        <f t="shared" si="3"/>
        <v>498</v>
      </c>
      <c r="M60" s="10">
        <f t="shared" si="6"/>
        <v>340.29999999999995</v>
      </c>
      <c r="N60" s="10">
        <f t="shared" si="4"/>
        <v>90.700000000000045</v>
      </c>
      <c r="O60" s="2"/>
      <c r="P60" s="2"/>
      <c r="Q60" s="2"/>
      <c r="R60" s="2"/>
      <c r="S60" s="2"/>
      <c r="T60" s="2"/>
    </row>
    <row r="61" spans="1:20" x14ac:dyDescent="0.45">
      <c r="A61" s="61">
        <v>41668</v>
      </c>
      <c r="B61" s="4">
        <v>57</v>
      </c>
      <c r="C61" s="2" t="s">
        <v>6</v>
      </c>
      <c r="D61" s="6">
        <v>0.3</v>
      </c>
      <c r="E61" s="1">
        <v>-3</v>
      </c>
      <c r="F61" s="5">
        <v>0</v>
      </c>
      <c r="G61" s="7">
        <v>6</v>
      </c>
      <c r="H61" s="5">
        <f t="shared" si="5"/>
        <v>1</v>
      </c>
      <c r="I61" s="5">
        <f t="shared" ca="1" si="0"/>
        <v>1</v>
      </c>
      <c r="J61" s="5">
        <f t="shared" ca="1" si="1"/>
        <v>0</v>
      </c>
      <c r="K61" s="5">
        <f t="shared" ca="1" si="2"/>
        <v>0</v>
      </c>
      <c r="L61" s="10">
        <f t="shared" si="3"/>
        <v>342</v>
      </c>
      <c r="M61" s="10">
        <f t="shared" si="6"/>
        <v>116.85</v>
      </c>
      <c r="N61" s="10">
        <f t="shared" si="4"/>
        <v>147.15</v>
      </c>
      <c r="O61" s="2"/>
      <c r="P61" s="2"/>
      <c r="Q61" s="2"/>
      <c r="R61" s="2"/>
      <c r="S61" s="2"/>
      <c r="T61" s="2"/>
    </row>
    <row r="62" spans="1:20" x14ac:dyDescent="0.45">
      <c r="A62" s="61">
        <v>41669</v>
      </c>
      <c r="B62" s="4">
        <v>45</v>
      </c>
      <c r="C62" s="2" t="s">
        <v>7</v>
      </c>
      <c r="D62" s="6">
        <v>0.5</v>
      </c>
      <c r="E62" s="1">
        <v>0</v>
      </c>
      <c r="F62" s="5">
        <v>0</v>
      </c>
      <c r="G62" s="7">
        <v>6</v>
      </c>
      <c r="H62" s="5">
        <f t="shared" si="5"/>
        <v>0</v>
      </c>
      <c r="I62" s="5">
        <f t="shared" ca="1" si="0"/>
        <v>0</v>
      </c>
      <c r="J62" s="5">
        <f t="shared" ca="1" si="1"/>
        <v>1</v>
      </c>
      <c r="K62" s="5">
        <f t="shared" ca="1" si="2"/>
        <v>0</v>
      </c>
      <c r="L62" s="10">
        <f t="shared" si="3"/>
        <v>270</v>
      </c>
      <c r="M62" s="10">
        <f t="shared" si="6"/>
        <v>101.69999999999999</v>
      </c>
      <c r="N62" s="10">
        <f t="shared" si="4"/>
        <v>115.10000000000001</v>
      </c>
      <c r="O62" s="2"/>
      <c r="P62" s="2"/>
      <c r="Q62" s="2"/>
      <c r="R62" s="2"/>
      <c r="S62" s="2"/>
      <c r="T62" s="2"/>
    </row>
    <row r="63" spans="1:20" x14ac:dyDescent="0.45">
      <c r="A63" s="61">
        <v>41670</v>
      </c>
      <c r="B63" s="4">
        <v>42</v>
      </c>
      <c r="C63" s="2" t="s">
        <v>6</v>
      </c>
      <c r="D63" s="6">
        <v>0.11</v>
      </c>
      <c r="E63" s="1">
        <v>-10</v>
      </c>
      <c r="F63" s="5">
        <v>0</v>
      </c>
      <c r="G63" s="7">
        <v>7</v>
      </c>
      <c r="H63" s="5">
        <f t="shared" si="5"/>
        <v>0</v>
      </c>
      <c r="I63" s="5">
        <f t="shared" ca="1" si="0"/>
        <v>1</v>
      </c>
      <c r="J63" s="5">
        <f t="shared" ca="1" si="1"/>
        <v>0</v>
      </c>
      <c r="K63" s="5">
        <f t="shared" ca="1" si="2"/>
        <v>0</v>
      </c>
      <c r="L63" s="10">
        <f t="shared" si="3"/>
        <v>294</v>
      </c>
      <c r="M63" s="10">
        <f t="shared" si="6"/>
        <v>86.1</v>
      </c>
      <c r="N63" s="10">
        <f t="shared" si="4"/>
        <v>129.9</v>
      </c>
      <c r="O63" s="2"/>
      <c r="P63" s="2"/>
      <c r="Q63" s="2"/>
      <c r="R63" s="2"/>
      <c r="S63" s="2"/>
      <c r="T63" s="2"/>
    </row>
    <row r="64" spans="1:20" x14ac:dyDescent="0.45">
      <c r="A64" s="61">
        <v>41671</v>
      </c>
      <c r="B64" s="4">
        <v>18</v>
      </c>
      <c r="C64" s="2" t="s">
        <v>9</v>
      </c>
      <c r="D64" s="6">
        <v>1</v>
      </c>
      <c r="E64" s="1">
        <v>1</v>
      </c>
      <c r="F64" s="5">
        <v>0</v>
      </c>
      <c r="G64" s="7">
        <v>7</v>
      </c>
      <c r="H64" s="5">
        <f t="shared" si="5"/>
        <v>0</v>
      </c>
      <c r="I64" s="5">
        <f t="shared" ca="1" si="0"/>
        <v>0</v>
      </c>
      <c r="J64" s="5">
        <f t="shared" ca="1" si="1"/>
        <v>0</v>
      </c>
      <c r="K64" s="5">
        <f t="shared" ca="1" si="2"/>
        <v>0</v>
      </c>
      <c r="L64" s="10">
        <f t="shared" si="3"/>
        <v>126</v>
      </c>
      <c r="M64" s="10">
        <f t="shared" si="6"/>
        <v>62.820000000000007</v>
      </c>
      <c r="N64" s="10">
        <f t="shared" si="4"/>
        <v>45.179999999999993</v>
      </c>
      <c r="O64" s="2"/>
      <c r="P64" s="2"/>
      <c r="Q64" s="2"/>
      <c r="R64" s="2"/>
      <c r="S64" s="2"/>
      <c r="T64" s="2"/>
    </row>
    <row r="65" spans="1:20" x14ac:dyDescent="0.45">
      <c r="A65" s="61">
        <v>41672</v>
      </c>
      <c r="B65" s="4">
        <v>68</v>
      </c>
      <c r="C65" s="2" t="s">
        <v>8</v>
      </c>
      <c r="D65" s="6">
        <v>0.21</v>
      </c>
      <c r="E65" s="1">
        <v>-4</v>
      </c>
      <c r="F65" s="5">
        <v>0</v>
      </c>
      <c r="G65" s="7">
        <v>8</v>
      </c>
      <c r="H65" s="5">
        <f t="shared" si="5"/>
        <v>1</v>
      </c>
      <c r="I65" s="5">
        <f t="shared" ca="1" si="0"/>
        <v>0</v>
      </c>
      <c r="J65" s="5">
        <f t="shared" ca="1" si="1"/>
        <v>0</v>
      </c>
      <c r="K65" s="5">
        <f t="shared" ca="1" si="2"/>
        <v>1</v>
      </c>
      <c r="L65" s="10">
        <f t="shared" si="3"/>
        <v>544</v>
      </c>
      <c r="M65" s="10">
        <f t="shared" si="6"/>
        <v>278.79999999999995</v>
      </c>
      <c r="N65" s="10">
        <f t="shared" si="4"/>
        <v>198.20000000000005</v>
      </c>
      <c r="O65" s="2"/>
      <c r="P65" s="2"/>
      <c r="Q65" s="2"/>
      <c r="R65" s="2"/>
      <c r="S65" s="2"/>
      <c r="T65" s="2"/>
    </row>
    <row r="66" spans="1:20" x14ac:dyDescent="0.45">
      <c r="A66" s="61">
        <v>41673</v>
      </c>
      <c r="B66" s="4">
        <v>76</v>
      </c>
      <c r="C66" s="2" t="s">
        <v>9</v>
      </c>
      <c r="D66" s="6">
        <v>0.8</v>
      </c>
      <c r="E66" s="1">
        <v>-3</v>
      </c>
      <c r="F66" s="5">
        <v>0</v>
      </c>
      <c r="G66" s="7">
        <v>9</v>
      </c>
      <c r="H66" s="5">
        <f t="shared" si="5"/>
        <v>1</v>
      </c>
      <c r="I66" s="5">
        <f t="shared" ref="I66:I129" ca="1" si="9">IF($C66=$I$4,1,0)</f>
        <v>0</v>
      </c>
      <c r="J66" s="5">
        <f t="shared" ref="J66:J129" ca="1" si="10">IF($C66=$J$4,1,0)</f>
        <v>0</v>
      </c>
      <c r="K66" s="5">
        <f t="shared" ref="K66:K129" ca="1" si="11">IF($C66=$K$4,1,0)</f>
        <v>0</v>
      </c>
      <c r="L66" s="10">
        <f t="shared" ref="L66:L129" si="12">B66*G66</f>
        <v>684</v>
      </c>
      <c r="M66" s="10">
        <f t="shared" si="6"/>
        <v>265.24</v>
      </c>
      <c r="N66" s="10">
        <f t="shared" ref="N66:N129" si="13">L66-M66-HLOOKUP(C66,$Q$5:$T$12,8,FALSE)</f>
        <v>400.76</v>
      </c>
      <c r="O66" s="2"/>
      <c r="P66" s="2"/>
      <c r="Q66" s="2"/>
      <c r="R66" s="2"/>
      <c r="S66" s="2"/>
      <c r="T66" s="2"/>
    </row>
    <row r="67" spans="1:20" x14ac:dyDescent="0.45">
      <c r="A67" s="61">
        <v>41674</v>
      </c>
      <c r="B67" s="4">
        <v>57</v>
      </c>
      <c r="C67" s="2" t="s">
        <v>7</v>
      </c>
      <c r="D67" s="6">
        <v>0.61</v>
      </c>
      <c r="E67" s="1">
        <v>1</v>
      </c>
      <c r="F67" s="5">
        <v>0</v>
      </c>
      <c r="G67" s="7">
        <v>9</v>
      </c>
      <c r="H67" s="5">
        <f t="shared" ref="H67:H130" si="14">IF(WEEKDAY($A67,1)&lt;5,1,0)</f>
        <v>1</v>
      </c>
      <c r="I67" s="5">
        <f t="shared" ca="1" si="9"/>
        <v>0</v>
      </c>
      <c r="J67" s="5">
        <f t="shared" ca="1" si="10"/>
        <v>1</v>
      </c>
      <c r="K67" s="5">
        <f t="shared" ca="1" si="11"/>
        <v>0</v>
      </c>
      <c r="L67" s="10">
        <f t="shared" si="12"/>
        <v>513</v>
      </c>
      <c r="M67" s="10">
        <f t="shared" ref="M67:M130" si="15">B67*(HLOOKUP(C67,$Q$5:$T$9,5,FALSE))</f>
        <v>128.82</v>
      </c>
      <c r="N67" s="10">
        <f t="shared" si="13"/>
        <v>330.98</v>
      </c>
      <c r="O67" s="2"/>
      <c r="P67" s="2"/>
      <c r="Q67" s="2"/>
      <c r="R67" s="2"/>
      <c r="S67" s="2"/>
      <c r="T67" s="2"/>
    </row>
    <row r="68" spans="1:20" x14ac:dyDescent="0.45">
      <c r="A68" s="61">
        <v>41675</v>
      </c>
      <c r="B68" s="4">
        <v>40</v>
      </c>
      <c r="C68" s="2" t="s">
        <v>6</v>
      </c>
      <c r="D68" s="6">
        <v>0.71</v>
      </c>
      <c r="E68" s="1">
        <v>1</v>
      </c>
      <c r="F68" s="5">
        <v>0</v>
      </c>
      <c r="G68" s="7">
        <v>6</v>
      </c>
      <c r="H68" s="5">
        <f t="shared" si="14"/>
        <v>1</v>
      </c>
      <c r="I68" s="5">
        <f t="shared" ca="1" si="9"/>
        <v>1</v>
      </c>
      <c r="J68" s="5">
        <f t="shared" ca="1" si="10"/>
        <v>0</v>
      </c>
      <c r="K68" s="5">
        <f t="shared" ca="1" si="11"/>
        <v>0</v>
      </c>
      <c r="L68" s="10">
        <f t="shared" si="12"/>
        <v>240</v>
      </c>
      <c r="M68" s="10">
        <f t="shared" si="15"/>
        <v>82</v>
      </c>
      <c r="N68" s="10">
        <f t="shared" si="13"/>
        <v>80</v>
      </c>
      <c r="O68" s="2"/>
      <c r="P68" s="2"/>
      <c r="Q68" s="2"/>
      <c r="R68" s="2"/>
      <c r="S68" s="2"/>
      <c r="T68" s="2"/>
    </row>
    <row r="69" spans="1:20" x14ac:dyDescent="0.45">
      <c r="A69" s="61">
        <v>41676</v>
      </c>
      <c r="B69" s="4">
        <v>23</v>
      </c>
      <c r="C69" s="2" t="s">
        <v>8</v>
      </c>
      <c r="D69" s="6">
        <v>0.85</v>
      </c>
      <c r="E69" s="1">
        <v>-7</v>
      </c>
      <c r="F69" s="5">
        <v>0</v>
      </c>
      <c r="G69" s="7">
        <v>6</v>
      </c>
      <c r="H69" s="5">
        <f t="shared" si="14"/>
        <v>0</v>
      </c>
      <c r="I69" s="5">
        <f t="shared" ca="1" si="9"/>
        <v>0</v>
      </c>
      <c r="J69" s="5">
        <f t="shared" ca="1" si="10"/>
        <v>0</v>
      </c>
      <c r="K69" s="5">
        <f t="shared" ca="1" si="11"/>
        <v>1</v>
      </c>
      <c r="L69" s="10">
        <f t="shared" si="12"/>
        <v>138</v>
      </c>
      <c r="M69" s="10">
        <f t="shared" si="15"/>
        <v>94.3</v>
      </c>
      <c r="N69" s="10">
        <f t="shared" si="13"/>
        <v>-23.299999999999997</v>
      </c>
      <c r="O69" s="2"/>
      <c r="P69" s="2"/>
      <c r="Q69" s="2"/>
      <c r="R69" s="2"/>
      <c r="S69" s="2"/>
      <c r="T69" s="2"/>
    </row>
    <row r="70" spans="1:20" x14ac:dyDescent="0.45">
      <c r="A70" s="61">
        <v>41677</v>
      </c>
      <c r="B70" s="4">
        <v>48</v>
      </c>
      <c r="C70" s="2" t="s">
        <v>9</v>
      </c>
      <c r="D70" s="6">
        <v>0.87</v>
      </c>
      <c r="E70" s="1">
        <v>-6</v>
      </c>
      <c r="F70" s="5">
        <v>0</v>
      </c>
      <c r="G70" s="7">
        <v>6</v>
      </c>
      <c r="H70" s="5">
        <f t="shared" si="14"/>
        <v>0</v>
      </c>
      <c r="I70" s="5">
        <f t="shared" ca="1" si="9"/>
        <v>0</v>
      </c>
      <c r="J70" s="5">
        <f t="shared" ca="1" si="10"/>
        <v>0</v>
      </c>
      <c r="K70" s="5">
        <f t="shared" ca="1" si="11"/>
        <v>0</v>
      </c>
      <c r="L70" s="10">
        <f t="shared" si="12"/>
        <v>288</v>
      </c>
      <c r="M70" s="10">
        <f t="shared" si="15"/>
        <v>167.52</v>
      </c>
      <c r="N70" s="10">
        <f t="shared" si="13"/>
        <v>102.47999999999999</v>
      </c>
      <c r="O70" s="2"/>
      <c r="P70" s="2"/>
      <c r="Q70" s="2"/>
      <c r="R70" s="2"/>
      <c r="S70" s="2"/>
      <c r="T70" s="2"/>
    </row>
    <row r="71" spans="1:20" x14ac:dyDescent="0.45">
      <c r="A71" s="61">
        <v>41678</v>
      </c>
      <c r="B71" s="4">
        <v>42</v>
      </c>
      <c r="C71" s="2" t="s">
        <v>6</v>
      </c>
      <c r="D71" s="6">
        <v>0.25</v>
      </c>
      <c r="E71" s="1">
        <v>-7</v>
      </c>
      <c r="F71" s="5">
        <v>0</v>
      </c>
      <c r="G71" s="7">
        <v>9</v>
      </c>
      <c r="H71" s="5">
        <f t="shared" si="14"/>
        <v>0</v>
      </c>
      <c r="I71" s="5">
        <f t="shared" ca="1" si="9"/>
        <v>1</v>
      </c>
      <c r="J71" s="5">
        <f t="shared" ca="1" si="10"/>
        <v>0</v>
      </c>
      <c r="K71" s="5">
        <f t="shared" ca="1" si="11"/>
        <v>0</v>
      </c>
      <c r="L71" s="10">
        <f t="shared" si="12"/>
        <v>378</v>
      </c>
      <c r="M71" s="10">
        <f t="shared" si="15"/>
        <v>86.1</v>
      </c>
      <c r="N71" s="10">
        <f t="shared" si="13"/>
        <v>213.89999999999998</v>
      </c>
      <c r="O71" s="2"/>
      <c r="P71" s="2"/>
      <c r="Q71" s="2"/>
      <c r="R71" s="2"/>
      <c r="S71" s="2"/>
      <c r="T71" s="2"/>
    </row>
    <row r="72" spans="1:20" x14ac:dyDescent="0.45">
      <c r="A72" s="61">
        <v>41679</v>
      </c>
      <c r="B72" s="4">
        <v>67</v>
      </c>
      <c r="C72" s="2" t="s">
        <v>9</v>
      </c>
      <c r="D72" s="6">
        <v>0.06</v>
      </c>
      <c r="E72" s="1">
        <v>0</v>
      </c>
      <c r="F72" s="5">
        <v>0</v>
      </c>
      <c r="G72" s="7">
        <v>9</v>
      </c>
      <c r="H72" s="5">
        <f t="shared" si="14"/>
        <v>1</v>
      </c>
      <c r="I72" s="5">
        <f t="shared" ca="1" si="9"/>
        <v>0</v>
      </c>
      <c r="J72" s="5">
        <f t="shared" ca="1" si="10"/>
        <v>0</v>
      </c>
      <c r="K72" s="5">
        <f t="shared" ca="1" si="11"/>
        <v>0</v>
      </c>
      <c r="L72" s="10">
        <f t="shared" si="12"/>
        <v>603</v>
      </c>
      <c r="M72" s="10">
        <f t="shared" si="15"/>
        <v>233.83</v>
      </c>
      <c r="N72" s="10">
        <f t="shared" si="13"/>
        <v>351.16999999999996</v>
      </c>
      <c r="O72" s="2"/>
      <c r="P72" s="2"/>
      <c r="Q72" s="2"/>
      <c r="R72" s="2"/>
      <c r="S72" s="2"/>
      <c r="T72" s="2"/>
    </row>
    <row r="73" spans="1:20" x14ac:dyDescent="0.45">
      <c r="A73" s="61">
        <v>41680</v>
      </c>
      <c r="B73" s="4">
        <v>43</v>
      </c>
      <c r="C73" s="2" t="s">
        <v>6</v>
      </c>
      <c r="D73" s="6">
        <v>0.45</v>
      </c>
      <c r="E73" s="1">
        <v>-5</v>
      </c>
      <c r="F73" s="5">
        <v>0</v>
      </c>
      <c r="G73" s="7">
        <v>8</v>
      </c>
      <c r="H73" s="5">
        <f t="shared" si="14"/>
        <v>1</v>
      </c>
      <c r="I73" s="5">
        <f t="shared" ca="1" si="9"/>
        <v>1</v>
      </c>
      <c r="J73" s="5">
        <f t="shared" ca="1" si="10"/>
        <v>0</v>
      </c>
      <c r="K73" s="5">
        <f t="shared" ca="1" si="11"/>
        <v>0</v>
      </c>
      <c r="L73" s="10">
        <f t="shared" si="12"/>
        <v>344</v>
      </c>
      <c r="M73" s="10">
        <f t="shared" si="15"/>
        <v>88.149999999999991</v>
      </c>
      <c r="N73" s="10">
        <f t="shared" si="13"/>
        <v>177.85000000000002</v>
      </c>
      <c r="O73" s="2"/>
      <c r="P73" s="2"/>
      <c r="Q73" s="2"/>
      <c r="R73" s="2"/>
      <c r="S73" s="2"/>
      <c r="T73" s="2"/>
    </row>
    <row r="74" spans="1:20" x14ac:dyDescent="0.45">
      <c r="A74" s="61">
        <v>41681</v>
      </c>
      <c r="B74" s="4">
        <v>75</v>
      </c>
      <c r="C74" s="2" t="s">
        <v>6</v>
      </c>
      <c r="D74" s="6">
        <v>0.59</v>
      </c>
      <c r="E74" s="1">
        <v>0</v>
      </c>
      <c r="F74" s="5">
        <v>0</v>
      </c>
      <c r="G74" s="7">
        <v>8</v>
      </c>
      <c r="H74" s="5">
        <f t="shared" si="14"/>
        <v>1</v>
      </c>
      <c r="I74" s="5">
        <f t="shared" ca="1" si="9"/>
        <v>1</v>
      </c>
      <c r="J74" s="5">
        <f t="shared" ca="1" si="10"/>
        <v>0</v>
      </c>
      <c r="K74" s="5">
        <f t="shared" ca="1" si="11"/>
        <v>0</v>
      </c>
      <c r="L74" s="10">
        <f t="shared" si="12"/>
        <v>600</v>
      </c>
      <c r="M74" s="10">
        <f t="shared" si="15"/>
        <v>153.75</v>
      </c>
      <c r="N74" s="10">
        <f t="shared" si="13"/>
        <v>368.25</v>
      </c>
      <c r="O74" s="2"/>
      <c r="P74" s="2"/>
      <c r="Q74" s="2"/>
      <c r="R74" s="2"/>
      <c r="S74" s="2"/>
      <c r="T74" s="2"/>
    </row>
    <row r="75" spans="1:20" x14ac:dyDescent="0.45">
      <c r="A75" s="61">
        <v>41682</v>
      </c>
      <c r="B75" s="4">
        <v>8</v>
      </c>
      <c r="C75" s="2" t="s">
        <v>7</v>
      </c>
      <c r="D75" s="6">
        <v>0.78</v>
      </c>
      <c r="E75" s="1">
        <v>-4</v>
      </c>
      <c r="F75" s="5">
        <v>0</v>
      </c>
      <c r="G75" s="7">
        <v>10</v>
      </c>
      <c r="H75" s="5">
        <f t="shared" si="14"/>
        <v>1</v>
      </c>
      <c r="I75" s="5">
        <f t="shared" ca="1" si="9"/>
        <v>0</v>
      </c>
      <c r="J75" s="5">
        <f t="shared" ca="1" si="10"/>
        <v>1</v>
      </c>
      <c r="K75" s="5">
        <f t="shared" ca="1" si="11"/>
        <v>0</v>
      </c>
      <c r="L75" s="10">
        <f t="shared" si="12"/>
        <v>80</v>
      </c>
      <c r="M75" s="10">
        <f t="shared" si="15"/>
        <v>18.079999999999998</v>
      </c>
      <c r="N75" s="10">
        <f t="shared" si="13"/>
        <v>8.7199999999999989</v>
      </c>
      <c r="O75" s="2"/>
      <c r="P75" s="2"/>
      <c r="Q75" s="2"/>
      <c r="R75" s="2"/>
      <c r="S75" s="2"/>
      <c r="T75" s="2"/>
    </row>
    <row r="76" spans="1:20" x14ac:dyDescent="0.45">
      <c r="A76" s="61">
        <v>41683</v>
      </c>
      <c r="B76" s="4">
        <v>68</v>
      </c>
      <c r="C76" s="2" t="s">
        <v>6</v>
      </c>
      <c r="D76" s="6">
        <v>0.4</v>
      </c>
      <c r="E76" s="1">
        <v>-5</v>
      </c>
      <c r="F76" s="5">
        <v>0</v>
      </c>
      <c r="G76" s="7">
        <v>9</v>
      </c>
      <c r="H76" s="5">
        <f t="shared" si="14"/>
        <v>0</v>
      </c>
      <c r="I76" s="5">
        <f t="shared" ca="1" si="9"/>
        <v>1</v>
      </c>
      <c r="J76" s="5">
        <f t="shared" ca="1" si="10"/>
        <v>0</v>
      </c>
      <c r="K76" s="5">
        <f t="shared" ca="1" si="11"/>
        <v>0</v>
      </c>
      <c r="L76" s="10">
        <f t="shared" si="12"/>
        <v>612</v>
      </c>
      <c r="M76" s="10">
        <f t="shared" si="15"/>
        <v>139.39999999999998</v>
      </c>
      <c r="N76" s="10">
        <f t="shared" si="13"/>
        <v>394.6</v>
      </c>
      <c r="O76" s="2"/>
      <c r="P76" s="2"/>
      <c r="Q76" s="2"/>
      <c r="R76" s="2"/>
      <c r="S76" s="2"/>
      <c r="T76" s="2"/>
    </row>
    <row r="77" spans="1:20" x14ac:dyDescent="0.45">
      <c r="A77" s="61">
        <v>41684</v>
      </c>
      <c r="B77" s="4">
        <v>51</v>
      </c>
      <c r="C77" s="2" t="s">
        <v>8</v>
      </c>
      <c r="D77" s="6">
        <v>0.68</v>
      </c>
      <c r="E77" s="1">
        <v>-1</v>
      </c>
      <c r="F77" s="5">
        <v>0</v>
      </c>
      <c r="G77" s="7">
        <v>10</v>
      </c>
      <c r="H77" s="5">
        <f t="shared" si="14"/>
        <v>0</v>
      </c>
      <c r="I77" s="5">
        <f t="shared" ca="1" si="9"/>
        <v>0</v>
      </c>
      <c r="J77" s="5">
        <f t="shared" ca="1" si="10"/>
        <v>0</v>
      </c>
      <c r="K77" s="5">
        <f t="shared" ca="1" si="11"/>
        <v>1</v>
      </c>
      <c r="L77" s="10">
        <f t="shared" si="12"/>
        <v>510</v>
      </c>
      <c r="M77" s="10">
        <f t="shared" si="15"/>
        <v>209.1</v>
      </c>
      <c r="N77" s="10">
        <f t="shared" si="13"/>
        <v>233.89999999999998</v>
      </c>
      <c r="O77" s="2"/>
      <c r="P77" s="2"/>
      <c r="Q77" s="2"/>
      <c r="R77" s="2"/>
      <c r="S77" s="2"/>
      <c r="T77" s="2"/>
    </row>
    <row r="78" spans="1:20" x14ac:dyDescent="0.45">
      <c r="A78" s="61">
        <v>41685</v>
      </c>
      <c r="B78" s="4">
        <v>11</v>
      </c>
      <c r="C78" s="2" t="s">
        <v>9</v>
      </c>
      <c r="D78" s="6">
        <v>0.7</v>
      </c>
      <c r="E78" s="1">
        <v>-1</v>
      </c>
      <c r="F78" s="5">
        <v>0</v>
      </c>
      <c r="G78" s="7">
        <v>10</v>
      </c>
      <c r="H78" s="5">
        <f t="shared" si="14"/>
        <v>0</v>
      </c>
      <c r="I78" s="5">
        <f t="shared" ca="1" si="9"/>
        <v>0</v>
      </c>
      <c r="J78" s="5">
        <f t="shared" ca="1" si="10"/>
        <v>0</v>
      </c>
      <c r="K78" s="5">
        <f t="shared" ca="1" si="11"/>
        <v>0</v>
      </c>
      <c r="L78" s="10">
        <f t="shared" si="12"/>
        <v>110</v>
      </c>
      <c r="M78" s="10">
        <f t="shared" si="15"/>
        <v>38.39</v>
      </c>
      <c r="N78" s="10">
        <f t="shared" si="13"/>
        <v>53.61</v>
      </c>
      <c r="O78" s="2"/>
      <c r="P78" s="2"/>
      <c r="Q78" s="2"/>
      <c r="R78" s="2"/>
      <c r="S78" s="2"/>
      <c r="T78" s="2"/>
    </row>
    <row r="79" spans="1:20" x14ac:dyDescent="0.45">
      <c r="A79" s="61">
        <v>41686</v>
      </c>
      <c r="B79" s="4">
        <v>44</v>
      </c>
      <c r="C79" s="2" t="s">
        <v>9</v>
      </c>
      <c r="D79" s="6">
        <v>0.57999999999999996</v>
      </c>
      <c r="E79" s="1">
        <v>-3</v>
      </c>
      <c r="F79" s="5">
        <v>0</v>
      </c>
      <c r="G79" s="7">
        <v>8</v>
      </c>
      <c r="H79" s="5">
        <f t="shared" si="14"/>
        <v>1</v>
      </c>
      <c r="I79" s="5">
        <f t="shared" ca="1" si="9"/>
        <v>0</v>
      </c>
      <c r="J79" s="5">
        <f t="shared" ca="1" si="10"/>
        <v>0</v>
      </c>
      <c r="K79" s="5">
        <f t="shared" ca="1" si="11"/>
        <v>0</v>
      </c>
      <c r="L79" s="10">
        <f t="shared" si="12"/>
        <v>352</v>
      </c>
      <c r="M79" s="10">
        <f t="shared" si="15"/>
        <v>153.56</v>
      </c>
      <c r="N79" s="10">
        <f t="shared" si="13"/>
        <v>180.44</v>
      </c>
      <c r="O79" s="2"/>
      <c r="P79" s="2"/>
      <c r="Q79" s="2"/>
      <c r="R79" s="2"/>
      <c r="S79" s="2"/>
      <c r="T79" s="2"/>
    </row>
    <row r="80" spans="1:20" x14ac:dyDescent="0.45">
      <c r="A80" s="61">
        <v>41687</v>
      </c>
      <c r="B80" s="4">
        <v>42</v>
      </c>
      <c r="C80" s="2" t="s">
        <v>8</v>
      </c>
      <c r="D80" s="6">
        <v>0.45</v>
      </c>
      <c r="E80" s="1">
        <v>-5</v>
      </c>
      <c r="F80" s="5">
        <v>0</v>
      </c>
      <c r="G80" s="7">
        <v>6</v>
      </c>
      <c r="H80" s="5">
        <f t="shared" si="14"/>
        <v>1</v>
      </c>
      <c r="I80" s="5">
        <f t="shared" ca="1" si="9"/>
        <v>0</v>
      </c>
      <c r="J80" s="5">
        <f t="shared" ca="1" si="10"/>
        <v>0</v>
      </c>
      <c r="K80" s="5">
        <f t="shared" ca="1" si="11"/>
        <v>1</v>
      </c>
      <c r="L80" s="10">
        <f t="shared" si="12"/>
        <v>252</v>
      </c>
      <c r="M80" s="10">
        <f t="shared" si="15"/>
        <v>172.2</v>
      </c>
      <c r="N80" s="10">
        <f t="shared" si="13"/>
        <v>12.800000000000011</v>
      </c>
      <c r="O80" s="2"/>
      <c r="P80" s="2"/>
      <c r="Q80" s="2"/>
      <c r="R80" s="2"/>
      <c r="S80" s="2"/>
      <c r="T80" s="2"/>
    </row>
    <row r="81" spans="1:20" x14ac:dyDescent="0.45">
      <c r="A81" s="61">
        <v>41688</v>
      </c>
      <c r="B81" s="4">
        <v>75</v>
      </c>
      <c r="C81" s="2" t="s">
        <v>8</v>
      </c>
      <c r="D81" s="6">
        <v>0.38</v>
      </c>
      <c r="E81" s="1">
        <v>0</v>
      </c>
      <c r="F81" s="5">
        <v>0</v>
      </c>
      <c r="G81" s="7">
        <v>7</v>
      </c>
      <c r="H81" s="5">
        <f t="shared" si="14"/>
        <v>1</v>
      </c>
      <c r="I81" s="5">
        <f t="shared" ca="1" si="9"/>
        <v>0</v>
      </c>
      <c r="J81" s="5">
        <f t="shared" ca="1" si="10"/>
        <v>0</v>
      </c>
      <c r="K81" s="5">
        <f t="shared" ca="1" si="11"/>
        <v>1</v>
      </c>
      <c r="L81" s="10">
        <f t="shared" si="12"/>
        <v>525</v>
      </c>
      <c r="M81" s="10">
        <f t="shared" si="15"/>
        <v>307.5</v>
      </c>
      <c r="N81" s="10">
        <f t="shared" si="13"/>
        <v>150.5</v>
      </c>
      <c r="O81" s="2"/>
      <c r="P81" s="2"/>
      <c r="Q81" s="2"/>
      <c r="R81" s="2"/>
      <c r="S81" s="2"/>
      <c r="T81" s="2"/>
    </row>
    <row r="82" spans="1:20" x14ac:dyDescent="0.45">
      <c r="A82" s="61">
        <v>41689</v>
      </c>
      <c r="B82" s="4">
        <v>10</v>
      </c>
      <c r="C82" s="2" t="s">
        <v>7</v>
      </c>
      <c r="D82" s="6">
        <v>0.48</v>
      </c>
      <c r="E82" s="1">
        <v>-4</v>
      </c>
      <c r="F82" s="5">
        <v>0</v>
      </c>
      <c r="G82" s="7">
        <v>10</v>
      </c>
      <c r="H82" s="5">
        <f t="shared" si="14"/>
        <v>1</v>
      </c>
      <c r="I82" s="5">
        <f t="shared" ca="1" si="9"/>
        <v>0</v>
      </c>
      <c r="J82" s="5">
        <f t="shared" ca="1" si="10"/>
        <v>1</v>
      </c>
      <c r="K82" s="5">
        <f t="shared" ca="1" si="11"/>
        <v>0</v>
      </c>
      <c r="L82" s="10">
        <f t="shared" si="12"/>
        <v>100</v>
      </c>
      <c r="M82" s="10">
        <f t="shared" si="15"/>
        <v>22.599999999999998</v>
      </c>
      <c r="N82" s="10">
        <f t="shared" si="13"/>
        <v>24.200000000000003</v>
      </c>
      <c r="O82" s="2"/>
      <c r="P82" s="2"/>
      <c r="Q82" s="2"/>
      <c r="R82" s="2"/>
      <c r="S82" s="2"/>
      <c r="T82" s="2"/>
    </row>
    <row r="83" spans="1:20" x14ac:dyDescent="0.45">
      <c r="A83" s="61">
        <v>41690</v>
      </c>
      <c r="B83" s="4">
        <v>54</v>
      </c>
      <c r="C83" s="2" t="s">
        <v>7</v>
      </c>
      <c r="D83" s="6">
        <v>0.66</v>
      </c>
      <c r="E83" s="1">
        <v>-4</v>
      </c>
      <c r="F83" s="5">
        <v>0</v>
      </c>
      <c r="G83" s="7">
        <v>7</v>
      </c>
      <c r="H83" s="5">
        <f t="shared" si="14"/>
        <v>0</v>
      </c>
      <c r="I83" s="5">
        <f t="shared" ca="1" si="9"/>
        <v>0</v>
      </c>
      <c r="J83" s="5">
        <f t="shared" ca="1" si="10"/>
        <v>1</v>
      </c>
      <c r="K83" s="5">
        <f t="shared" ca="1" si="11"/>
        <v>0</v>
      </c>
      <c r="L83" s="10">
        <f t="shared" si="12"/>
        <v>378</v>
      </c>
      <c r="M83" s="10">
        <f t="shared" si="15"/>
        <v>122.03999999999999</v>
      </c>
      <c r="N83" s="10">
        <f t="shared" si="13"/>
        <v>202.76</v>
      </c>
      <c r="O83" s="2"/>
      <c r="P83" s="2"/>
      <c r="Q83" s="2"/>
      <c r="R83" s="2"/>
      <c r="S83" s="2"/>
      <c r="T83" s="2"/>
    </row>
    <row r="84" spans="1:20" x14ac:dyDescent="0.45">
      <c r="A84" s="61">
        <v>41691</v>
      </c>
      <c r="B84" s="4">
        <v>97</v>
      </c>
      <c r="C84" s="2" t="s">
        <v>6</v>
      </c>
      <c r="D84" s="6">
        <v>0.02</v>
      </c>
      <c r="E84" s="1">
        <v>-2</v>
      </c>
      <c r="F84" s="5">
        <v>0</v>
      </c>
      <c r="G84" s="7">
        <v>10</v>
      </c>
      <c r="H84" s="5">
        <f t="shared" si="14"/>
        <v>0</v>
      </c>
      <c r="I84" s="5">
        <f t="shared" ca="1" si="9"/>
        <v>1</v>
      </c>
      <c r="J84" s="5">
        <f t="shared" ca="1" si="10"/>
        <v>0</v>
      </c>
      <c r="K84" s="5">
        <f t="shared" ca="1" si="11"/>
        <v>0</v>
      </c>
      <c r="L84" s="10">
        <f t="shared" si="12"/>
        <v>970</v>
      </c>
      <c r="M84" s="10">
        <f t="shared" si="15"/>
        <v>198.85</v>
      </c>
      <c r="N84" s="10">
        <f t="shared" si="13"/>
        <v>693.15</v>
      </c>
      <c r="O84" s="2"/>
      <c r="P84" s="2"/>
      <c r="Q84" s="2"/>
      <c r="R84" s="2"/>
      <c r="S84" s="2"/>
      <c r="T84" s="2"/>
    </row>
    <row r="85" spans="1:20" x14ac:dyDescent="0.45">
      <c r="A85" s="61">
        <v>41692</v>
      </c>
      <c r="B85" s="4">
        <v>13</v>
      </c>
      <c r="C85" s="2" t="s">
        <v>9</v>
      </c>
      <c r="D85" s="6">
        <v>0.74</v>
      </c>
      <c r="E85" s="1">
        <v>-4</v>
      </c>
      <c r="F85" s="5">
        <v>0</v>
      </c>
      <c r="G85" s="7">
        <v>10</v>
      </c>
      <c r="H85" s="5">
        <f t="shared" si="14"/>
        <v>0</v>
      </c>
      <c r="I85" s="5">
        <f t="shared" ca="1" si="9"/>
        <v>0</v>
      </c>
      <c r="J85" s="5">
        <f t="shared" ca="1" si="10"/>
        <v>0</v>
      </c>
      <c r="K85" s="5">
        <f t="shared" ca="1" si="11"/>
        <v>0</v>
      </c>
      <c r="L85" s="10">
        <f t="shared" si="12"/>
        <v>130</v>
      </c>
      <c r="M85" s="10">
        <f t="shared" si="15"/>
        <v>45.370000000000005</v>
      </c>
      <c r="N85" s="10">
        <f t="shared" si="13"/>
        <v>66.63</v>
      </c>
      <c r="O85" s="2"/>
      <c r="P85" s="2"/>
      <c r="Q85" s="2"/>
      <c r="R85" s="2"/>
      <c r="S85" s="2"/>
      <c r="T85" s="2"/>
    </row>
    <row r="86" spans="1:20" x14ac:dyDescent="0.45">
      <c r="A86" s="61">
        <v>41693</v>
      </c>
      <c r="B86" s="4">
        <v>87</v>
      </c>
      <c r="C86" s="2" t="s">
        <v>8</v>
      </c>
      <c r="D86" s="6">
        <v>0.38</v>
      </c>
      <c r="E86" s="1">
        <v>-4</v>
      </c>
      <c r="F86" s="5">
        <v>0</v>
      </c>
      <c r="G86" s="7">
        <v>6</v>
      </c>
      <c r="H86" s="5">
        <f t="shared" si="14"/>
        <v>1</v>
      </c>
      <c r="I86" s="5">
        <f t="shared" ca="1" si="9"/>
        <v>0</v>
      </c>
      <c r="J86" s="5">
        <f t="shared" ca="1" si="10"/>
        <v>0</v>
      </c>
      <c r="K86" s="5">
        <f t="shared" ca="1" si="11"/>
        <v>1</v>
      </c>
      <c r="L86" s="10">
        <f t="shared" si="12"/>
        <v>522</v>
      </c>
      <c r="M86" s="10">
        <f t="shared" si="15"/>
        <v>356.7</v>
      </c>
      <c r="N86" s="10">
        <f t="shared" si="13"/>
        <v>98.300000000000011</v>
      </c>
      <c r="O86" s="2"/>
      <c r="P86" s="2"/>
      <c r="Q86" s="2"/>
      <c r="R86" s="2"/>
      <c r="S86" s="2"/>
      <c r="T86" s="2"/>
    </row>
    <row r="87" spans="1:20" x14ac:dyDescent="0.45">
      <c r="A87" s="61">
        <v>41694</v>
      </c>
      <c r="B87" s="4">
        <v>38</v>
      </c>
      <c r="C87" s="2" t="s">
        <v>9</v>
      </c>
      <c r="D87" s="6">
        <v>0.5</v>
      </c>
      <c r="E87" s="1">
        <v>-1</v>
      </c>
      <c r="F87" s="5">
        <v>0</v>
      </c>
      <c r="G87" s="7">
        <v>10</v>
      </c>
      <c r="H87" s="5">
        <f t="shared" si="14"/>
        <v>1</v>
      </c>
      <c r="I87" s="5">
        <f t="shared" ca="1" si="9"/>
        <v>0</v>
      </c>
      <c r="J87" s="5">
        <f t="shared" ca="1" si="10"/>
        <v>0</v>
      </c>
      <c r="K87" s="5">
        <f t="shared" ca="1" si="11"/>
        <v>0</v>
      </c>
      <c r="L87" s="10">
        <f t="shared" si="12"/>
        <v>380</v>
      </c>
      <c r="M87" s="10">
        <f t="shared" si="15"/>
        <v>132.62</v>
      </c>
      <c r="N87" s="10">
        <f t="shared" si="13"/>
        <v>229.38</v>
      </c>
      <c r="O87" s="2"/>
      <c r="P87" s="2"/>
      <c r="Q87" s="2"/>
      <c r="R87" s="2"/>
      <c r="S87" s="2"/>
      <c r="T87" s="2"/>
    </row>
    <row r="88" spans="1:20" x14ac:dyDescent="0.45">
      <c r="A88" s="61">
        <v>41695</v>
      </c>
      <c r="B88" s="4">
        <v>52</v>
      </c>
      <c r="C88" s="2" t="s">
        <v>7</v>
      </c>
      <c r="D88" s="6">
        <v>0.46</v>
      </c>
      <c r="E88" s="1">
        <v>-7</v>
      </c>
      <c r="F88" s="5">
        <v>0</v>
      </c>
      <c r="G88" s="7">
        <v>7</v>
      </c>
      <c r="H88" s="5">
        <f t="shared" si="14"/>
        <v>1</v>
      </c>
      <c r="I88" s="5">
        <f t="shared" ca="1" si="9"/>
        <v>0</v>
      </c>
      <c r="J88" s="5">
        <f t="shared" ca="1" si="10"/>
        <v>1</v>
      </c>
      <c r="K88" s="5">
        <f t="shared" ca="1" si="11"/>
        <v>0</v>
      </c>
      <c r="L88" s="10">
        <f t="shared" si="12"/>
        <v>364</v>
      </c>
      <c r="M88" s="10">
        <f t="shared" si="15"/>
        <v>117.51999999999998</v>
      </c>
      <c r="N88" s="10">
        <f t="shared" si="13"/>
        <v>193.28000000000003</v>
      </c>
      <c r="O88" s="2"/>
      <c r="P88" s="2"/>
      <c r="Q88" s="2"/>
      <c r="R88" s="2"/>
      <c r="S88" s="2"/>
      <c r="T88" s="2"/>
    </row>
    <row r="89" spans="1:20" x14ac:dyDescent="0.45">
      <c r="A89" s="61">
        <v>41696</v>
      </c>
      <c r="B89" s="4">
        <v>91</v>
      </c>
      <c r="C89" s="2" t="s">
        <v>6</v>
      </c>
      <c r="D89" s="6">
        <v>0.59</v>
      </c>
      <c r="E89" s="1">
        <v>-3</v>
      </c>
      <c r="F89" s="5">
        <v>0</v>
      </c>
      <c r="G89" s="7">
        <v>7</v>
      </c>
      <c r="H89" s="5">
        <f t="shared" si="14"/>
        <v>1</v>
      </c>
      <c r="I89" s="5">
        <f t="shared" ca="1" si="9"/>
        <v>1</v>
      </c>
      <c r="J89" s="5">
        <f t="shared" ca="1" si="10"/>
        <v>0</v>
      </c>
      <c r="K89" s="5">
        <f t="shared" ca="1" si="11"/>
        <v>0</v>
      </c>
      <c r="L89" s="10">
        <f t="shared" si="12"/>
        <v>637</v>
      </c>
      <c r="M89" s="10">
        <f t="shared" si="15"/>
        <v>186.54999999999998</v>
      </c>
      <c r="N89" s="10">
        <f t="shared" si="13"/>
        <v>372.45000000000005</v>
      </c>
      <c r="O89" s="2"/>
      <c r="P89" s="2"/>
      <c r="Q89" s="2"/>
      <c r="R89" s="2"/>
      <c r="S89" s="2"/>
      <c r="T89" s="2"/>
    </row>
    <row r="90" spans="1:20" x14ac:dyDescent="0.45">
      <c r="A90" s="61">
        <v>41697</v>
      </c>
      <c r="B90" s="4">
        <v>60</v>
      </c>
      <c r="C90" s="2" t="s">
        <v>9</v>
      </c>
      <c r="D90" s="6">
        <v>0.11</v>
      </c>
      <c r="E90" s="1">
        <v>-1</v>
      </c>
      <c r="F90" s="5">
        <v>0</v>
      </c>
      <c r="G90" s="7">
        <v>10</v>
      </c>
      <c r="H90" s="5">
        <f t="shared" si="14"/>
        <v>0</v>
      </c>
      <c r="I90" s="5">
        <f t="shared" ca="1" si="9"/>
        <v>0</v>
      </c>
      <c r="J90" s="5">
        <f t="shared" ca="1" si="10"/>
        <v>0</v>
      </c>
      <c r="K90" s="5">
        <f t="shared" ca="1" si="11"/>
        <v>0</v>
      </c>
      <c r="L90" s="10">
        <f t="shared" si="12"/>
        <v>600</v>
      </c>
      <c r="M90" s="10">
        <f t="shared" si="15"/>
        <v>209.4</v>
      </c>
      <c r="N90" s="10">
        <f t="shared" si="13"/>
        <v>372.6</v>
      </c>
      <c r="O90" s="2"/>
      <c r="P90" s="2"/>
      <c r="Q90" s="2"/>
      <c r="R90" s="2"/>
      <c r="S90" s="2"/>
      <c r="T90" s="2"/>
    </row>
    <row r="91" spans="1:20" x14ac:dyDescent="0.45">
      <c r="A91" s="61">
        <v>41698</v>
      </c>
      <c r="B91" s="4">
        <v>41</v>
      </c>
      <c r="C91" s="2" t="s">
        <v>7</v>
      </c>
      <c r="D91" s="6">
        <v>0.65</v>
      </c>
      <c r="E91" s="1">
        <v>1</v>
      </c>
      <c r="F91" s="5">
        <v>0</v>
      </c>
      <c r="G91" s="7">
        <v>6</v>
      </c>
      <c r="H91" s="5">
        <f t="shared" si="14"/>
        <v>0</v>
      </c>
      <c r="I91" s="5">
        <f t="shared" ca="1" si="9"/>
        <v>0</v>
      </c>
      <c r="J91" s="5">
        <f t="shared" ca="1" si="10"/>
        <v>1</v>
      </c>
      <c r="K91" s="5">
        <f t="shared" ca="1" si="11"/>
        <v>0</v>
      </c>
      <c r="L91" s="10">
        <f t="shared" si="12"/>
        <v>246</v>
      </c>
      <c r="M91" s="10">
        <f t="shared" si="15"/>
        <v>92.66</v>
      </c>
      <c r="N91" s="10">
        <f t="shared" si="13"/>
        <v>100.14</v>
      </c>
      <c r="O91" s="2"/>
      <c r="P91" s="2"/>
      <c r="Q91" s="2"/>
      <c r="R91" s="2"/>
      <c r="S91" s="2"/>
      <c r="T91" s="2"/>
    </row>
    <row r="92" spans="1:20" x14ac:dyDescent="0.45">
      <c r="A92" s="61">
        <v>41699</v>
      </c>
      <c r="B92" s="4">
        <v>50</v>
      </c>
      <c r="C92" s="2" t="s">
        <v>9</v>
      </c>
      <c r="D92" s="6">
        <v>0.37</v>
      </c>
      <c r="E92" s="1">
        <v>2</v>
      </c>
      <c r="F92" s="5">
        <v>0</v>
      </c>
      <c r="G92" s="7">
        <v>6</v>
      </c>
      <c r="H92" s="5">
        <f t="shared" si="14"/>
        <v>0</v>
      </c>
      <c r="I92" s="5">
        <f t="shared" ca="1" si="9"/>
        <v>0</v>
      </c>
      <c r="J92" s="5">
        <f t="shared" ca="1" si="10"/>
        <v>0</v>
      </c>
      <c r="K92" s="5">
        <f t="shared" ca="1" si="11"/>
        <v>0</v>
      </c>
      <c r="L92" s="10">
        <f t="shared" si="12"/>
        <v>300</v>
      </c>
      <c r="M92" s="10">
        <f t="shared" si="15"/>
        <v>174.5</v>
      </c>
      <c r="N92" s="10">
        <f t="shared" si="13"/>
        <v>107.5</v>
      </c>
      <c r="O92" s="2"/>
      <c r="P92" s="2"/>
      <c r="Q92" s="2"/>
      <c r="R92" s="2"/>
      <c r="S92" s="2"/>
      <c r="T92" s="2"/>
    </row>
    <row r="93" spans="1:20" x14ac:dyDescent="0.45">
      <c r="A93" s="61">
        <v>41700</v>
      </c>
      <c r="B93" s="4">
        <v>8</v>
      </c>
      <c r="C93" s="2" t="s">
        <v>9</v>
      </c>
      <c r="D93" s="6">
        <v>0.91</v>
      </c>
      <c r="E93" s="1">
        <v>5</v>
      </c>
      <c r="F93" s="5">
        <v>0</v>
      </c>
      <c r="G93" s="7">
        <v>6</v>
      </c>
      <c r="H93" s="5">
        <f t="shared" si="14"/>
        <v>1</v>
      </c>
      <c r="I93" s="5">
        <f t="shared" ca="1" si="9"/>
        <v>0</v>
      </c>
      <c r="J93" s="5">
        <f t="shared" ca="1" si="10"/>
        <v>0</v>
      </c>
      <c r="K93" s="5">
        <f t="shared" ca="1" si="11"/>
        <v>0</v>
      </c>
      <c r="L93" s="10">
        <f t="shared" si="12"/>
        <v>48</v>
      </c>
      <c r="M93" s="10">
        <f t="shared" si="15"/>
        <v>27.92</v>
      </c>
      <c r="N93" s="10">
        <f t="shared" si="13"/>
        <v>2.0799999999999983</v>
      </c>
      <c r="O93" s="2"/>
      <c r="P93" s="2"/>
      <c r="Q93" s="2"/>
      <c r="R93" s="2"/>
      <c r="S93" s="2"/>
      <c r="T93" s="2"/>
    </row>
    <row r="94" spans="1:20" x14ac:dyDescent="0.45">
      <c r="A94" s="61">
        <v>41701</v>
      </c>
      <c r="B94" s="4">
        <v>53</v>
      </c>
      <c r="C94" s="2" t="s">
        <v>6</v>
      </c>
      <c r="D94" s="6">
        <v>0.76</v>
      </c>
      <c r="E94" s="1">
        <v>2</v>
      </c>
      <c r="F94" s="5">
        <v>0</v>
      </c>
      <c r="G94" s="7">
        <v>8</v>
      </c>
      <c r="H94" s="5">
        <f t="shared" si="14"/>
        <v>1</v>
      </c>
      <c r="I94" s="5">
        <f t="shared" ca="1" si="9"/>
        <v>1</v>
      </c>
      <c r="J94" s="5">
        <f t="shared" ca="1" si="10"/>
        <v>0</v>
      </c>
      <c r="K94" s="5">
        <f t="shared" ca="1" si="11"/>
        <v>0</v>
      </c>
      <c r="L94" s="10">
        <f t="shared" si="12"/>
        <v>424</v>
      </c>
      <c r="M94" s="10">
        <f t="shared" si="15"/>
        <v>108.64999999999999</v>
      </c>
      <c r="N94" s="10">
        <f t="shared" si="13"/>
        <v>237.35000000000002</v>
      </c>
      <c r="O94" s="2"/>
      <c r="P94" s="2"/>
      <c r="Q94" s="2"/>
      <c r="R94" s="2"/>
      <c r="S94" s="2"/>
      <c r="T94" s="2"/>
    </row>
    <row r="95" spans="1:20" x14ac:dyDescent="0.45">
      <c r="A95" s="61">
        <v>41702</v>
      </c>
      <c r="B95" s="4">
        <v>16</v>
      </c>
      <c r="C95" s="2" t="s">
        <v>9</v>
      </c>
      <c r="D95" s="6">
        <v>0.33</v>
      </c>
      <c r="E95" s="1">
        <v>4</v>
      </c>
      <c r="F95" s="5">
        <v>0</v>
      </c>
      <c r="G95" s="7">
        <v>7</v>
      </c>
      <c r="H95" s="5">
        <f t="shared" si="14"/>
        <v>1</v>
      </c>
      <c r="I95" s="5">
        <f t="shared" ca="1" si="9"/>
        <v>0</v>
      </c>
      <c r="J95" s="5">
        <f t="shared" ca="1" si="10"/>
        <v>0</v>
      </c>
      <c r="K95" s="5">
        <f t="shared" ca="1" si="11"/>
        <v>0</v>
      </c>
      <c r="L95" s="10">
        <f t="shared" si="12"/>
        <v>112</v>
      </c>
      <c r="M95" s="10">
        <f t="shared" si="15"/>
        <v>55.84</v>
      </c>
      <c r="N95" s="10">
        <f t="shared" si="13"/>
        <v>38.159999999999997</v>
      </c>
      <c r="O95" s="2"/>
      <c r="P95" s="2"/>
      <c r="Q95" s="2"/>
      <c r="R95" s="2"/>
      <c r="S95" s="2"/>
      <c r="T95" s="2"/>
    </row>
    <row r="96" spans="1:20" x14ac:dyDescent="0.45">
      <c r="A96" s="61">
        <v>41703</v>
      </c>
      <c r="B96" s="4">
        <v>52</v>
      </c>
      <c r="C96" s="2" t="s">
        <v>8</v>
      </c>
      <c r="D96" s="6">
        <v>0.85</v>
      </c>
      <c r="E96" s="1">
        <v>4</v>
      </c>
      <c r="F96" s="5">
        <v>0</v>
      </c>
      <c r="G96" s="7">
        <v>10</v>
      </c>
      <c r="H96" s="5">
        <f t="shared" si="14"/>
        <v>1</v>
      </c>
      <c r="I96" s="5">
        <f t="shared" ca="1" si="9"/>
        <v>0</v>
      </c>
      <c r="J96" s="5">
        <f t="shared" ca="1" si="10"/>
        <v>0</v>
      </c>
      <c r="K96" s="5">
        <f t="shared" ca="1" si="11"/>
        <v>1</v>
      </c>
      <c r="L96" s="10">
        <f t="shared" si="12"/>
        <v>520</v>
      </c>
      <c r="M96" s="10">
        <f t="shared" si="15"/>
        <v>213.2</v>
      </c>
      <c r="N96" s="10">
        <f t="shared" si="13"/>
        <v>239.8</v>
      </c>
      <c r="O96" s="2"/>
      <c r="P96" s="2"/>
      <c r="Q96" s="2"/>
      <c r="R96" s="2"/>
      <c r="S96" s="2"/>
      <c r="T96" s="2"/>
    </row>
    <row r="97" spans="1:20" x14ac:dyDescent="0.45">
      <c r="A97" s="61">
        <v>41704</v>
      </c>
      <c r="B97" s="4">
        <v>43</v>
      </c>
      <c r="C97" s="2" t="s">
        <v>9</v>
      </c>
      <c r="D97" s="6">
        <v>0.09</v>
      </c>
      <c r="E97" s="1">
        <v>2</v>
      </c>
      <c r="F97" s="5">
        <v>0</v>
      </c>
      <c r="G97" s="7">
        <v>9</v>
      </c>
      <c r="H97" s="5">
        <f t="shared" si="14"/>
        <v>0</v>
      </c>
      <c r="I97" s="5">
        <f t="shared" ca="1" si="9"/>
        <v>0</v>
      </c>
      <c r="J97" s="5">
        <f t="shared" ca="1" si="10"/>
        <v>0</v>
      </c>
      <c r="K97" s="5">
        <f t="shared" ca="1" si="11"/>
        <v>0</v>
      </c>
      <c r="L97" s="10">
        <f t="shared" si="12"/>
        <v>387</v>
      </c>
      <c r="M97" s="10">
        <f t="shared" si="15"/>
        <v>150.07000000000002</v>
      </c>
      <c r="N97" s="10">
        <f t="shared" si="13"/>
        <v>218.92999999999998</v>
      </c>
      <c r="O97" s="2"/>
      <c r="P97" s="2"/>
      <c r="Q97" s="2"/>
      <c r="R97" s="2"/>
      <c r="S97" s="2"/>
      <c r="T97" s="2"/>
    </row>
    <row r="98" spans="1:20" x14ac:dyDescent="0.45">
      <c r="A98" s="61">
        <v>41705</v>
      </c>
      <c r="B98" s="4">
        <v>11</v>
      </c>
      <c r="C98" s="2" t="s">
        <v>7</v>
      </c>
      <c r="D98" s="6">
        <v>0.95</v>
      </c>
      <c r="E98" s="1">
        <v>-2</v>
      </c>
      <c r="F98" s="5">
        <v>0</v>
      </c>
      <c r="G98" s="7">
        <v>6</v>
      </c>
      <c r="H98" s="5">
        <f t="shared" si="14"/>
        <v>0</v>
      </c>
      <c r="I98" s="5">
        <f t="shared" ca="1" si="9"/>
        <v>0</v>
      </c>
      <c r="J98" s="5">
        <f t="shared" ca="1" si="10"/>
        <v>1</v>
      </c>
      <c r="K98" s="5">
        <f t="shared" ca="1" si="11"/>
        <v>0</v>
      </c>
      <c r="L98" s="10">
        <f t="shared" si="12"/>
        <v>66</v>
      </c>
      <c r="M98" s="10">
        <f t="shared" si="15"/>
        <v>24.86</v>
      </c>
      <c r="N98" s="10">
        <f t="shared" si="13"/>
        <v>-12.060000000000002</v>
      </c>
      <c r="O98" s="2"/>
      <c r="P98" s="2"/>
      <c r="Q98" s="2"/>
      <c r="R98" s="2"/>
      <c r="S98" s="2"/>
      <c r="T98" s="2"/>
    </row>
    <row r="99" spans="1:20" x14ac:dyDescent="0.45">
      <c r="A99" s="61">
        <v>41706</v>
      </c>
      <c r="B99" s="4">
        <v>81</v>
      </c>
      <c r="C99" s="2" t="s">
        <v>9</v>
      </c>
      <c r="D99" s="6">
        <v>7.0000000000000007E-2</v>
      </c>
      <c r="E99" s="1">
        <v>0</v>
      </c>
      <c r="F99" s="5">
        <v>0</v>
      </c>
      <c r="G99" s="7">
        <v>9</v>
      </c>
      <c r="H99" s="5">
        <f t="shared" si="14"/>
        <v>0</v>
      </c>
      <c r="I99" s="5">
        <f t="shared" ca="1" si="9"/>
        <v>0</v>
      </c>
      <c r="J99" s="5">
        <f t="shared" ca="1" si="10"/>
        <v>0</v>
      </c>
      <c r="K99" s="5">
        <f t="shared" ca="1" si="11"/>
        <v>0</v>
      </c>
      <c r="L99" s="10">
        <f t="shared" si="12"/>
        <v>729</v>
      </c>
      <c r="M99" s="10">
        <f t="shared" si="15"/>
        <v>282.69</v>
      </c>
      <c r="N99" s="10">
        <f t="shared" si="13"/>
        <v>428.31</v>
      </c>
      <c r="O99" s="2"/>
      <c r="P99" s="2"/>
      <c r="Q99" s="2"/>
      <c r="R99" s="2"/>
      <c r="S99" s="2"/>
      <c r="T99" s="2"/>
    </row>
    <row r="100" spans="1:20" x14ac:dyDescent="0.45">
      <c r="A100" s="61">
        <v>41707</v>
      </c>
      <c r="B100" s="4">
        <v>51</v>
      </c>
      <c r="C100" s="2" t="s">
        <v>8</v>
      </c>
      <c r="D100" s="6">
        <v>0.76</v>
      </c>
      <c r="E100" s="1">
        <v>-1</v>
      </c>
      <c r="F100" s="5">
        <v>0</v>
      </c>
      <c r="G100" s="7">
        <v>6</v>
      </c>
      <c r="H100" s="5">
        <f t="shared" si="14"/>
        <v>1</v>
      </c>
      <c r="I100" s="5">
        <f t="shared" ca="1" si="9"/>
        <v>0</v>
      </c>
      <c r="J100" s="5">
        <f t="shared" ca="1" si="10"/>
        <v>0</v>
      </c>
      <c r="K100" s="5">
        <f t="shared" ca="1" si="11"/>
        <v>1</v>
      </c>
      <c r="L100" s="10">
        <f t="shared" si="12"/>
        <v>306</v>
      </c>
      <c r="M100" s="10">
        <f t="shared" si="15"/>
        <v>209.1</v>
      </c>
      <c r="N100" s="10">
        <f t="shared" si="13"/>
        <v>29.900000000000006</v>
      </c>
      <c r="O100" s="2"/>
      <c r="P100" s="2"/>
      <c r="Q100" s="2"/>
      <c r="R100" s="2"/>
      <c r="S100" s="2"/>
      <c r="T100" s="2"/>
    </row>
    <row r="101" spans="1:20" x14ac:dyDescent="0.45">
      <c r="A101" s="61">
        <v>41708</v>
      </c>
      <c r="B101" s="4">
        <v>30</v>
      </c>
      <c r="C101" s="2" t="s">
        <v>7</v>
      </c>
      <c r="D101" s="6">
        <v>0.68</v>
      </c>
      <c r="E101" s="1">
        <v>-2</v>
      </c>
      <c r="F101" s="5">
        <v>0</v>
      </c>
      <c r="G101" s="7">
        <v>7</v>
      </c>
      <c r="H101" s="5">
        <f t="shared" si="14"/>
        <v>1</v>
      </c>
      <c r="I101" s="5">
        <f t="shared" ca="1" si="9"/>
        <v>0</v>
      </c>
      <c r="J101" s="5">
        <f t="shared" ca="1" si="10"/>
        <v>1</v>
      </c>
      <c r="K101" s="5">
        <f t="shared" ca="1" si="11"/>
        <v>0</v>
      </c>
      <c r="L101" s="10">
        <f t="shared" si="12"/>
        <v>210</v>
      </c>
      <c r="M101" s="10">
        <f t="shared" si="15"/>
        <v>67.8</v>
      </c>
      <c r="N101" s="10">
        <f t="shared" si="13"/>
        <v>88.999999999999986</v>
      </c>
      <c r="O101" s="2"/>
      <c r="P101" s="2"/>
      <c r="Q101" s="2"/>
      <c r="R101" s="2"/>
      <c r="S101" s="2"/>
      <c r="T101" s="2"/>
    </row>
    <row r="102" spans="1:20" x14ac:dyDescent="0.45">
      <c r="A102" s="61">
        <v>41709</v>
      </c>
      <c r="B102" s="4">
        <v>55</v>
      </c>
      <c r="C102" s="2" t="s">
        <v>8</v>
      </c>
      <c r="D102" s="6">
        <v>0.36</v>
      </c>
      <c r="E102" s="1">
        <v>1</v>
      </c>
      <c r="F102" s="5">
        <v>0</v>
      </c>
      <c r="G102" s="7">
        <v>6</v>
      </c>
      <c r="H102" s="5">
        <f t="shared" si="14"/>
        <v>1</v>
      </c>
      <c r="I102" s="5">
        <f t="shared" ca="1" si="9"/>
        <v>0</v>
      </c>
      <c r="J102" s="5">
        <f t="shared" ca="1" si="10"/>
        <v>0</v>
      </c>
      <c r="K102" s="5">
        <f t="shared" ca="1" si="11"/>
        <v>1</v>
      </c>
      <c r="L102" s="10">
        <f t="shared" si="12"/>
        <v>330</v>
      </c>
      <c r="M102" s="10">
        <f t="shared" si="15"/>
        <v>225.49999999999997</v>
      </c>
      <c r="N102" s="10">
        <f t="shared" si="13"/>
        <v>37.500000000000028</v>
      </c>
      <c r="O102" s="2"/>
      <c r="P102" s="2"/>
      <c r="Q102" s="2"/>
      <c r="R102" s="2"/>
      <c r="S102" s="2"/>
      <c r="T102" s="2"/>
    </row>
    <row r="103" spans="1:20" x14ac:dyDescent="0.45">
      <c r="A103" s="61">
        <v>41710</v>
      </c>
      <c r="B103" s="4">
        <v>29</v>
      </c>
      <c r="C103" s="2" t="s">
        <v>9</v>
      </c>
      <c r="D103" s="6">
        <v>0.35</v>
      </c>
      <c r="E103" s="1">
        <v>4</v>
      </c>
      <c r="F103" s="5">
        <v>0</v>
      </c>
      <c r="G103" s="7">
        <v>7</v>
      </c>
      <c r="H103" s="5">
        <f t="shared" si="14"/>
        <v>1</v>
      </c>
      <c r="I103" s="5">
        <f t="shared" ca="1" si="9"/>
        <v>0</v>
      </c>
      <c r="J103" s="5">
        <f t="shared" ca="1" si="10"/>
        <v>0</v>
      </c>
      <c r="K103" s="5">
        <f t="shared" ca="1" si="11"/>
        <v>0</v>
      </c>
      <c r="L103" s="10">
        <f t="shared" si="12"/>
        <v>203</v>
      </c>
      <c r="M103" s="10">
        <f t="shared" si="15"/>
        <v>101.21000000000001</v>
      </c>
      <c r="N103" s="10">
        <f t="shared" si="13"/>
        <v>83.789999999999992</v>
      </c>
      <c r="O103" s="2"/>
      <c r="P103" s="2"/>
      <c r="Q103" s="2"/>
      <c r="R103" s="2"/>
      <c r="S103" s="2"/>
      <c r="T103" s="2"/>
    </row>
    <row r="104" spans="1:20" x14ac:dyDescent="0.45">
      <c r="A104" s="61">
        <v>41711</v>
      </c>
      <c r="B104" s="4">
        <v>8</v>
      </c>
      <c r="C104" s="2" t="s">
        <v>7</v>
      </c>
      <c r="D104" s="6">
        <v>0.64</v>
      </c>
      <c r="E104" s="1">
        <v>-2</v>
      </c>
      <c r="F104" s="5">
        <v>0</v>
      </c>
      <c r="G104" s="7">
        <v>10</v>
      </c>
      <c r="H104" s="5">
        <f t="shared" si="14"/>
        <v>0</v>
      </c>
      <c r="I104" s="5">
        <f t="shared" ca="1" si="9"/>
        <v>0</v>
      </c>
      <c r="J104" s="5">
        <f t="shared" ca="1" si="10"/>
        <v>1</v>
      </c>
      <c r="K104" s="5">
        <f t="shared" ca="1" si="11"/>
        <v>0</v>
      </c>
      <c r="L104" s="10">
        <f t="shared" si="12"/>
        <v>80</v>
      </c>
      <c r="M104" s="10">
        <f t="shared" si="15"/>
        <v>18.079999999999998</v>
      </c>
      <c r="N104" s="10">
        <f t="shared" si="13"/>
        <v>8.7199999999999989</v>
      </c>
      <c r="O104" s="2"/>
      <c r="P104" s="2"/>
      <c r="Q104" s="2"/>
      <c r="R104" s="2"/>
      <c r="S104" s="2"/>
      <c r="T104" s="2"/>
    </row>
    <row r="105" spans="1:20" x14ac:dyDescent="0.45">
      <c r="A105" s="61">
        <v>41712</v>
      </c>
      <c r="B105" s="4">
        <v>67</v>
      </c>
      <c r="C105" s="2" t="s">
        <v>9</v>
      </c>
      <c r="D105" s="6">
        <v>0.18</v>
      </c>
      <c r="E105" s="1">
        <v>5</v>
      </c>
      <c r="F105" s="5">
        <v>0</v>
      </c>
      <c r="G105" s="7">
        <v>7</v>
      </c>
      <c r="H105" s="5">
        <f t="shared" si="14"/>
        <v>0</v>
      </c>
      <c r="I105" s="5">
        <f t="shared" ca="1" si="9"/>
        <v>0</v>
      </c>
      <c r="J105" s="5">
        <f t="shared" ca="1" si="10"/>
        <v>0</v>
      </c>
      <c r="K105" s="5">
        <f t="shared" ca="1" si="11"/>
        <v>0</v>
      </c>
      <c r="L105" s="10">
        <f t="shared" si="12"/>
        <v>469</v>
      </c>
      <c r="M105" s="10">
        <f t="shared" si="15"/>
        <v>233.83</v>
      </c>
      <c r="N105" s="10">
        <f t="shared" si="13"/>
        <v>217.17</v>
      </c>
      <c r="O105" s="2"/>
      <c r="P105" s="2"/>
      <c r="Q105" s="2"/>
      <c r="R105" s="2"/>
      <c r="S105" s="2"/>
      <c r="T105" s="2"/>
    </row>
    <row r="106" spans="1:20" x14ac:dyDescent="0.45">
      <c r="A106" s="61">
        <v>41713</v>
      </c>
      <c r="B106" s="4">
        <v>73</v>
      </c>
      <c r="C106" s="2" t="s">
        <v>8</v>
      </c>
      <c r="D106" s="6">
        <v>0.94</v>
      </c>
      <c r="E106" s="1">
        <v>-2</v>
      </c>
      <c r="F106" s="5">
        <v>0</v>
      </c>
      <c r="G106" s="7">
        <v>9</v>
      </c>
      <c r="H106" s="5">
        <f t="shared" si="14"/>
        <v>0</v>
      </c>
      <c r="I106" s="5">
        <f t="shared" ca="1" si="9"/>
        <v>0</v>
      </c>
      <c r="J106" s="5">
        <f t="shared" ca="1" si="10"/>
        <v>0</v>
      </c>
      <c r="K106" s="5">
        <f t="shared" ca="1" si="11"/>
        <v>1</v>
      </c>
      <c r="L106" s="10">
        <f t="shared" si="12"/>
        <v>657</v>
      </c>
      <c r="M106" s="10">
        <f t="shared" si="15"/>
        <v>299.29999999999995</v>
      </c>
      <c r="N106" s="10">
        <f t="shared" si="13"/>
        <v>290.70000000000005</v>
      </c>
      <c r="O106" s="2"/>
      <c r="P106" s="2"/>
      <c r="Q106" s="2"/>
      <c r="R106" s="2"/>
      <c r="S106" s="2"/>
      <c r="T106" s="2"/>
    </row>
    <row r="107" spans="1:20" x14ac:dyDescent="0.45">
      <c r="A107" s="61">
        <v>41714</v>
      </c>
      <c r="B107" s="4">
        <v>85</v>
      </c>
      <c r="C107" s="2" t="s">
        <v>6</v>
      </c>
      <c r="D107" s="6">
        <v>0.67</v>
      </c>
      <c r="E107" s="1">
        <v>0</v>
      </c>
      <c r="F107" s="5">
        <v>0</v>
      </c>
      <c r="G107" s="7">
        <v>9</v>
      </c>
      <c r="H107" s="5">
        <f t="shared" si="14"/>
        <v>1</v>
      </c>
      <c r="I107" s="5">
        <f t="shared" ca="1" si="9"/>
        <v>1</v>
      </c>
      <c r="J107" s="5">
        <f t="shared" ca="1" si="10"/>
        <v>0</v>
      </c>
      <c r="K107" s="5">
        <f t="shared" ca="1" si="11"/>
        <v>0</v>
      </c>
      <c r="L107" s="10">
        <f t="shared" si="12"/>
        <v>765</v>
      </c>
      <c r="M107" s="10">
        <f t="shared" si="15"/>
        <v>174.24999999999997</v>
      </c>
      <c r="N107" s="10">
        <f t="shared" si="13"/>
        <v>512.75</v>
      </c>
      <c r="O107" s="2"/>
      <c r="P107" s="2"/>
      <c r="Q107" s="2"/>
      <c r="R107" s="2"/>
      <c r="S107" s="2"/>
      <c r="T107" s="2"/>
    </row>
    <row r="108" spans="1:20" x14ac:dyDescent="0.45">
      <c r="A108" s="61">
        <v>41715</v>
      </c>
      <c r="B108" s="4">
        <v>34</v>
      </c>
      <c r="C108" s="2" t="s">
        <v>8</v>
      </c>
      <c r="D108" s="6">
        <v>0.75</v>
      </c>
      <c r="E108" s="1">
        <v>0</v>
      </c>
      <c r="F108" s="5">
        <v>0</v>
      </c>
      <c r="G108" s="7">
        <v>8</v>
      </c>
      <c r="H108" s="5">
        <f t="shared" si="14"/>
        <v>1</v>
      </c>
      <c r="I108" s="5">
        <f t="shared" ca="1" si="9"/>
        <v>0</v>
      </c>
      <c r="J108" s="5">
        <f t="shared" ca="1" si="10"/>
        <v>0</v>
      </c>
      <c r="K108" s="5">
        <f t="shared" ca="1" si="11"/>
        <v>1</v>
      </c>
      <c r="L108" s="10">
        <f t="shared" si="12"/>
        <v>272</v>
      </c>
      <c r="M108" s="10">
        <f t="shared" si="15"/>
        <v>139.39999999999998</v>
      </c>
      <c r="N108" s="10">
        <f t="shared" si="13"/>
        <v>65.600000000000023</v>
      </c>
      <c r="O108" s="2"/>
      <c r="P108" s="2"/>
      <c r="Q108" s="2"/>
      <c r="R108" s="2"/>
      <c r="S108" s="2"/>
      <c r="T108" s="2"/>
    </row>
    <row r="109" spans="1:20" x14ac:dyDescent="0.45">
      <c r="A109" s="61">
        <v>41716</v>
      </c>
      <c r="B109" s="4">
        <v>33</v>
      </c>
      <c r="C109" s="2" t="s">
        <v>9</v>
      </c>
      <c r="D109" s="6">
        <v>0.69</v>
      </c>
      <c r="E109" s="1">
        <v>0</v>
      </c>
      <c r="F109" s="5">
        <v>0</v>
      </c>
      <c r="G109" s="7">
        <v>8</v>
      </c>
      <c r="H109" s="5">
        <f t="shared" si="14"/>
        <v>1</v>
      </c>
      <c r="I109" s="5">
        <f t="shared" ca="1" si="9"/>
        <v>0</v>
      </c>
      <c r="J109" s="5">
        <f t="shared" ca="1" si="10"/>
        <v>0</v>
      </c>
      <c r="K109" s="5">
        <f t="shared" ca="1" si="11"/>
        <v>0</v>
      </c>
      <c r="L109" s="10">
        <f t="shared" si="12"/>
        <v>264</v>
      </c>
      <c r="M109" s="10">
        <f t="shared" si="15"/>
        <v>115.17</v>
      </c>
      <c r="N109" s="10">
        <f t="shared" si="13"/>
        <v>130.82999999999998</v>
      </c>
      <c r="O109" s="2"/>
      <c r="P109" s="2"/>
      <c r="Q109" s="2"/>
      <c r="R109" s="2"/>
      <c r="S109" s="2"/>
      <c r="T109" s="2"/>
    </row>
    <row r="110" spans="1:20" x14ac:dyDescent="0.45">
      <c r="A110" s="61">
        <v>41717</v>
      </c>
      <c r="B110" s="4">
        <v>90</v>
      </c>
      <c r="C110" s="2" t="s">
        <v>6</v>
      </c>
      <c r="D110" s="6">
        <v>0.44</v>
      </c>
      <c r="E110" s="1">
        <v>2</v>
      </c>
      <c r="F110" s="5">
        <v>0</v>
      </c>
      <c r="G110" s="7">
        <v>9</v>
      </c>
      <c r="H110" s="5">
        <f t="shared" si="14"/>
        <v>1</v>
      </c>
      <c r="I110" s="5">
        <f t="shared" ca="1" si="9"/>
        <v>1</v>
      </c>
      <c r="J110" s="5">
        <f t="shared" ca="1" si="10"/>
        <v>0</v>
      </c>
      <c r="K110" s="5">
        <f t="shared" ca="1" si="11"/>
        <v>0</v>
      </c>
      <c r="L110" s="10">
        <f t="shared" si="12"/>
        <v>810</v>
      </c>
      <c r="M110" s="10">
        <f t="shared" si="15"/>
        <v>184.49999999999997</v>
      </c>
      <c r="N110" s="10">
        <f t="shared" si="13"/>
        <v>547.5</v>
      </c>
      <c r="O110" s="2"/>
      <c r="P110" s="2"/>
      <c r="Q110" s="2"/>
      <c r="R110" s="2"/>
      <c r="S110" s="2"/>
      <c r="T110" s="2"/>
    </row>
    <row r="111" spans="1:20" x14ac:dyDescent="0.45">
      <c r="A111" s="61">
        <v>41718</v>
      </c>
      <c r="B111" s="4">
        <v>7</v>
      </c>
      <c r="C111" s="2" t="s">
        <v>9</v>
      </c>
      <c r="D111" s="6">
        <v>0.8</v>
      </c>
      <c r="E111" s="1">
        <v>3</v>
      </c>
      <c r="F111" s="5">
        <v>0</v>
      </c>
      <c r="G111" s="7">
        <v>10</v>
      </c>
      <c r="H111" s="5">
        <f t="shared" si="14"/>
        <v>0</v>
      </c>
      <c r="I111" s="5">
        <f t="shared" ca="1" si="9"/>
        <v>0</v>
      </c>
      <c r="J111" s="5">
        <f t="shared" ca="1" si="10"/>
        <v>0</v>
      </c>
      <c r="K111" s="5">
        <f t="shared" ca="1" si="11"/>
        <v>0</v>
      </c>
      <c r="L111" s="10">
        <f t="shared" si="12"/>
        <v>70</v>
      </c>
      <c r="M111" s="10">
        <f t="shared" si="15"/>
        <v>24.43</v>
      </c>
      <c r="N111" s="10">
        <f t="shared" si="13"/>
        <v>27.57</v>
      </c>
      <c r="O111" s="2"/>
      <c r="P111" s="2"/>
      <c r="Q111" s="2"/>
      <c r="R111" s="2"/>
      <c r="S111" s="2"/>
      <c r="T111" s="2"/>
    </row>
    <row r="112" spans="1:20" x14ac:dyDescent="0.45">
      <c r="A112" s="61">
        <v>41719</v>
      </c>
      <c r="B112" s="4">
        <v>35</v>
      </c>
      <c r="C112" s="2" t="s">
        <v>9</v>
      </c>
      <c r="D112" s="6">
        <v>0.75</v>
      </c>
      <c r="E112" s="1">
        <v>-3</v>
      </c>
      <c r="F112" s="5">
        <v>0</v>
      </c>
      <c r="G112" s="7">
        <v>6</v>
      </c>
      <c r="H112" s="5">
        <f t="shared" si="14"/>
        <v>0</v>
      </c>
      <c r="I112" s="5">
        <f t="shared" ca="1" si="9"/>
        <v>0</v>
      </c>
      <c r="J112" s="5">
        <f t="shared" ca="1" si="10"/>
        <v>0</v>
      </c>
      <c r="K112" s="5">
        <f t="shared" ca="1" si="11"/>
        <v>0</v>
      </c>
      <c r="L112" s="10">
        <f t="shared" si="12"/>
        <v>210</v>
      </c>
      <c r="M112" s="10">
        <f t="shared" si="15"/>
        <v>122.15</v>
      </c>
      <c r="N112" s="10">
        <f t="shared" si="13"/>
        <v>69.849999999999994</v>
      </c>
      <c r="O112" s="2"/>
      <c r="P112" s="2"/>
      <c r="Q112" s="2"/>
      <c r="R112" s="2"/>
      <c r="S112" s="2"/>
      <c r="T112" s="2"/>
    </row>
    <row r="113" spans="1:20" x14ac:dyDescent="0.45">
      <c r="A113" s="61">
        <v>41720</v>
      </c>
      <c r="B113" s="4">
        <v>85</v>
      </c>
      <c r="C113" s="2" t="s">
        <v>6</v>
      </c>
      <c r="D113" s="6">
        <v>0</v>
      </c>
      <c r="E113" s="1">
        <v>5</v>
      </c>
      <c r="F113" s="5">
        <v>0</v>
      </c>
      <c r="G113" s="7">
        <v>8</v>
      </c>
      <c r="H113" s="5">
        <f t="shared" si="14"/>
        <v>0</v>
      </c>
      <c r="I113" s="5">
        <f t="shared" ca="1" si="9"/>
        <v>1</v>
      </c>
      <c r="J113" s="5">
        <f t="shared" ca="1" si="10"/>
        <v>0</v>
      </c>
      <c r="K113" s="5">
        <f t="shared" ca="1" si="11"/>
        <v>0</v>
      </c>
      <c r="L113" s="10">
        <f t="shared" si="12"/>
        <v>680</v>
      </c>
      <c r="M113" s="10">
        <f t="shared" si="15"/>
        <v>174.24999999999997</v>
      </c>
      <c r="N113" s="10">
        <f t="shared" si="13"/>
        <v>427.75</v>
      </c>
      <c r="O113" s="2"/>
      <c r="P113" s="2"/>
      <c r="Q113" s="2"/>
      <c r="R113" s="2"/>
      <c r="S113" s="2"/>
      <c r="T113" s="2"/>
    </row>
    <row r="114" spans="1:20" x14ac:dyDescent="0.45">
      <c r="A114" s="61">
        <v>41721</v>
      </c>
      <c r="B114" s="4">
        <v>48</v>
      </c>
      <c r="C114" s="2" t="s">
        <v>8</v>
      </c>
      <c r="D114" s="6">
        <v>0.65</v>
      </c>
      <c r="E114" s="1">
        <v>-3</v>
      </c>
      <c r="F114" s="5">
        <v>0</v>
      </c>
      <c r="G114" s="7">
        <v>8</v>
      </c>
      <c r="H114" s="5">
        <f t="shared" si="14"/>
        <v>1</v>
      </c>
      <c r="I114" s="5">
        <f t="shared" ca="1" si="9"/>
        <v>0</v>
      </c>
      <c r="J114" s="5">
        <f t="shared" ca="1" si="10"/>
        <v>0</v>
      </c>
      <c r="K114" s="5">
        <f t="shared" ca="1" si="11"/>
        <v>1</v>
      </c>
      <c r="L114" s="10">
        <f t="shared" si="12"/>
        <v>384</v>
      </c>
      <c r="M114" s="10">
        <f t="shared" si="15"/>
        <v>196.79999999999998</v>
      </c>
      <c r="N114" s="10">
        <f t="shared" si="13"/>
        <v>120.20000000000002</v>
      </c>
      <c r="O114" s="2"/>
      <c r="P114" s="2"/>
      <c r="Q114" s="2"/>
      <c r="R114" s="2"/>
      <c r="S114" s="2"/>
      <c r="T114" s="2"/>
    </row>
    <row r="115" spans="1:20" x14ac:dyDescent="0.45">
      <c r="A115" s="61">
        <v>41722</v>
      </c>
      <c r="B115" s="4">
        <v>53</v>
      </c>
      <c r="C115" s="2" t="s">
        <v>6</v>
      </c>
      <c r="D115" s="6">
        <v>0.61</v>
      </c>
      <c r="E115" s="1">
        <v>0</v>
      </c>
      <c r="F115" s="5">
        <v>0</v>
      </c>
      <c r="G115" s="7">
        <v>9</v>
      </c>
      <c r="H115" s="5">
        <f t="shared" si="14"/>
        <v>1</v>
      </c>
      <c r="I115" s="5">
        <f t="shared" ca="1" si="9"/>
        <v>1</v>
      </c>
      <c r="J115" s="5">
        <f t="shared" ca="1" si="10"/>
        <v>0</v>
      </c>
      <c r="K115" s="5">
        <f t="shared" ca="1" si="11"/>
        <v>0</v>
      </c>
      <c r="L115" s="10">
        <f t="shared" si="12"/>
        <v>477</v>
      </c>
      <c r="M115" s="10">
        <f t="shared" si="15"/>
        <v>108.64999999999999</v>
      </c>
      <c r="N115" s="10">
        <f t="shared" si="13"/>
        <v>290.35000000000002</v>
      </c>
      <c r="O115" s="2"/>
      <c r="P115" s="2"/>
      <c r="Q115" s="2"/>
      <c r="R115" s="2"/>
      <c r="S115" s="2"/>
      <c r="T115" s="2"/>
    </row>
    <row r="116" spans="1:20" x14ac:dyDescent="0.45">
      <c r="A116" s="61">
        <v>41723</v>
      </c>
      <c r="B116" s="4">
        <v>70</v>
      </c>
      <c r="C116" s="2" t="s">
        <v>6</v>
      </c>
      <c r="D116" s="6">
        <v>0.77</v>
      </c>
      <c r="E116" s="1">
        <v>0</v>
      </c>
      <c r="F116" s="5">
        <v>0</v>
      </c>
      <c r="G116" s="7">
        <v>10</v>
      </c>
      <c r="H116" s="5">
        <f t="shared" si="14"/>
        <v>1</v>
      </c>
      <c r="I116" s="5">
        <f t="shared" ca="1" si="9"/>
        <v>1</v>
      </c>
      <c r="J116" s="5">
        <f t="shared" ca="1" si="10"/>
        <v>0</v>
      </c>
      <c r="K116" s="5">
        <f t="shared" ca="1" si="11"/>
        <v>0</v>
      </c>
      <c r="L116" s="10">
        <f t="shared" si="12"/>
        <v>700</v>
      </c>
      <c r="M116" s="10">
        <f t="shared" si="15"/>
        <v>143.5</v>
      </c>
      <c r="N116" s="10">
        <f t="shared" si="13"/>
        <v>478.5</v>
      </c>
      <c r="O116" s="2"/>
      <c r="P116" s="2"/>
      <c r="Q116" s="2"/>
      <c r="R116" s="2"/>
      <c r="S116" s="2"/>
      <c r="T116" s="2"/>
    </row>
    <row r="117" spans="1:20" x14ac:dyDescent="0.45">
      <c r="A117" s="61">
        <v>41724</v>
      </c>
      <c r="B117" s="4">
        <v>32</v>
      </c>
      <c r="C117" s="2" t="s">
        <v>8</v>
      </c>
      <c r="D117" s="6">
        <v>0.53</v>
      </c>
      <c r="E117" s="1">
        <v>-1</v>
      </c>
      <c r="F117" s="5">
        <v>0</v>
      </c>
      <c r="G117" s="7">
        <v>10</v>
      </c>
      <c r="H117" s="5">
        <f t="shared" si="14"/>
        <v>1</v>
      </c>
      <c r="I117" s="5">
        <f t="shared" ca="1" si="9"/>
        <v>0</v>
      </c>
      <c r="J117" s="5">
        <f t="shared" ca="1" si="10"/>
        <v>0</v>
      </c>
      <c r="K117" s="5">
        <f t="shared" ca="1" si="11"/>
        <v>1</v>
      </c>
      <c r="L117" s="10">
        <f t="shared" si="12"/>
        <v>320</v>
      </c>
      <c r="M117" s="10">
        <f t="shared" si="15"/>
        <v>131.19999999999999</v>
      </c>
      <c r="N117" s="10">
        <f t="shared" si="13"/>
        <v>121.80000000000001</v>
      </c>
      <c r="O117" s="2"/>
      <c r="P117" s="2"/>
      <c r="Q117" s="2"/>
      <c r="R117" s="2"/>
      <c r="S117" s="2"/>
      <c r="T117" s="2"/>
    </row>
    <row r="118" spans="1:20" x14ac:dyDescent="0.45">
      <c r="A118" s="61">
        <v>41725</v>
      </c>
      <c r="B118" s="4">
        <v>48</v>
      </c>
      <c r="C118" s="2" t="s">
        <v>8</v>
      </c>
      <c r="D118" s="6">
        <v>0.28000000000000003</v>
      </c>
      <c r="E118" s="1">
        <v>2</v>
      </c>
      <c r="F118" s="5">
        <v>0</v>
      </c>
      <c r="G118" s="7">
        <v>6</v>
      </c>
      <c r="H118" s="5">
        <f t="shared" si="14"/>
        <v>0</v>
      </c>
      <c r="I118" s="5">
        <f t="shared" ca="1" si="9"/>
        <v>0</v>
      </c>
      <c r="J118" s="5">
        <f t="shared" ca="1" si="10"/>
        <v>0</v>
      </c>
      <c r="K118" s="5">
        <f t="shared" ca="1" si="11"/>
        <v>1</v>
      </c>
      <c r="L118" s="10">
        <f t="shared" si="12"/>
        <v>288</v>
      </c>
      <c r="M118" s="10">
        <f t="shared" si="15"/>
        <v>196.79999999999998</v>
      </c>
      <c r="N118" s="10">
        <f t="shared" si="13"/>
        <v>24.200000000000017</v>
      </c>
      <c r="O118" s="2"/>
      <c r="P118" s="2"/>
      <c r="Q118" s="2"/>
      <c r="R118" s="2"/>
      <c r="S118" s="2"/>
      <c r="T118" s="2"/>
    </row>
    <row r="119" spans="1:20" x14ac:dyDescent="0.45">
      <c r="A119" s="61">
        <v>41726</v>
      </c>
      <c r="B119" s="4">
        <v>34</v>
      </c>
      <c r="C119" s="2" t="s">
        <v>7</v>
      </c>
      <c r="D119" s="6">
        <v>0.69</v>
      </c>
      <c r="E119" s="1">
        <v>0</v>
      </c>
      <c r="F119" s="5">
        <v>0</v>
      </c>
      <c r="G119" s="7">
        <v>10</v>
      </c>
      <c r="H119" s="5">
        <f t="shared" si="14"/>
        <v>0</v>
      </c>
      <c r="I119" s="5">
        <f t="shared" ca="1" si="9"/>
        <v>0</v>
      </c>
      <c r="J119" s="5">
        <f t="shared" ca="1" si="10"/>
        <v>1</v>
      </c>
      <c r="K119" s="5">
        <f t="shared" ca="1" si="11"/>
        <v>0</v>
      </c>
      <c r="L119" s="10">
        <f t="shared" si="12"/>
        <v>340</v>
      </c>
      <c r="M119" s="10">
        <f t="shared" si="15"/>
        <v>76.839999999999989</v>
      </c>
      <c r="N119" s="10">
        <f t="shared" si="13"/>
        <v>209.96000000000004</v>
      </c>
      <c r="O119" s="2"/>
      <c r="P119" s="2"/>
      <c r="Q119" s="2"/>
      <c r="R119" s="2"/>
      <c r="S119" s="2"/>
      <c r="T119" s="2"/>
    </row>
    <row r="120" spans="1:20" x14ac:dyDescent="0.45">
      <c r="A120" s="61">
        <v>41727</v>
      </c>
      <c r="B120" s="4">
        <v>25</v>
      </c>
      <c r="C120" s="2" t="s">
        <v>9</v>
      </c>
      <c r="D120" s="6">
        <v>0.34</v>
      </c>
      <c r="E120" s="1">
        <v>3</v>
      </c>
      <c r="F120" s="5">
        <v>0</v>
      </c>
      <c r="G120" s="7">
        <v>10</v>
      </c>
      <c r="H120" s="5">
        <f t="shared" si="14"/>
        <v>0</v>
      </c>
      <c r="I120" s="5">
        <f t="shared" ca="1" si="9"/>
        <v>0</v>
      </c>
      <c r="J120" s="5">
        <f t="shared" ca="1" si="10"/>
        <v>0</v>
      </c>
      <c r="K120" s="5">
        <f t="shared" ca="1" si="11"/>
        <v>0</v>
      </c>
      <c r="L120" s="10">
        <f t="shared" si="12"/>
        <v>250</v>
      </c>
      <c r="M120" s="10">
        <f t="shared" si="15"/>
        <v>87.25</v>
      </c>
      <c r="N120" s="10">
        <f t="shared" si="13"/>
        <v>144.75</v>
      </c>
      <c r="O120" s="2"/>
      <c r="P120" s="2"/>
      <c r="Q120" s="2"/>
      <c r="R120" s="2"/>
      <c r="S120" s="2"/>
      <c r="T120" s="2"/>
    </row>
    <row r="121" spans="1:20" x14ac:dyDescent="0.45">
      <c r="A121" s="61">
        <v>41728</v>
      </c>
      <c r="B121" s="4">
        <v>39</v>
      </c>
      <c r="C121" s="2" t="s">
        <v>9</v>
      </c>
      <c r="D121" s="6">
        <v>0.55000000000000004</v>
      </c>
      <c r="E121" s="1">
        <v>0</v>
      </c>
      <c r="F121" s="5">
        <v>0</v>
      </c>
      <c r="G121" s="7">
        <v>8</v>
      </c>
      <c r="H121" s="5">
        <f t="shared" si="14"/>
        <v>1</v>
      </c>
      <c r="I121" s="5">
        <f t="shared" ca="1" si="9"/>
        <v>0</v>
      </c>
      <c r="J121" s="5">
        <f t="shared" ca="1" si="10"/>
        <v>0</v>
      </c>
      <c r="K121" s="5">
        <f t="shared" ca="1" si="11"/>
        <v>0</v>
      </c>
      <c r="L121" s="10">
        <f t="shared" si="12"/>
        <v>312</v>
      </c>
      <c r="M121" s="10">
        <f t="shared" si="15"/>
        <v>136.11000000000001</v>
      </c>
      <c r="N121" s="10">
        <f t="shared" si="13"/>
        <v>157.88999999999999</v>
      </c>
      <c r="O121" s="2"/>
      <c r="P121" s="2"/>
      <c r="Q121" s="2"/>
      <c r="R121" s="2"/>
      <c r="S121" s="2"/>
      <c r="T121" s="2"/>
    </row>
    <row r="122" spans="1:20" x14ac:dyDescent="0.45">
      <c r="A122" s="61">
        <v>41729</v>
      </c>
      <c r="B122" s="4">
        <v>26</v>
      </c>
      <c r="C122" s="2" t="s">
        <v>7</v>
      </c>
      <c r="D122" s="6">
        <v>0.03</v>
      </c>
      <c r="E122" s="1">
        <v>0</v>
      </c>
      <c r="F122" s="5">
        <v>0</v>
      </c>
      <c r="G122" s="7">
        <v>7</v>
      </c>
      <c r="H122" s="5">
        <f t="shared" si="14"/>
        <v>1</v>
      </c>
      <c r="I122" s="5">
        <f t="shared" ca="1" si="9"/>
        <v>0</v>
      </c>
      <c r="J122" s="5">
        <f t="shared" ca="1" si="10"/>
        <v>1</v>
      </c>
      <c r="K122" s="5">
        <f t="shared" ca="1" si="11"/>
        <v>0</v>
      </c>
      <c r="L122" s="10">
        <f t="shared" si="12"/>
        <v>182</v>
      </c>
      <c r="M122" s="10">
        <f t="shared" si="15"/>
        <v>58.759999999999991</v>
      </c>
      <c r="N122" s="10">
        <f t="shared" si="13"/>
        <v>70.040000000000006</v>
      </c>
      <c r="O122" s="2"/>
      <c r="P122" s="2"/>
      <c r="Q122" s="2"/>
      <c r="R122" s="2"/>
      <c r="S122" s="2"/>
      <c r="T122" s="2"/>
    </row>
    <row r="123" spans="1:20" x14ac:dyDescent="0.45">
      <c r="A123" s="61">
        <v>41730</v>
      </c>
      <c r="B123" s="4">
        <v>20</v>
      </c>
      <c r="C123" s="2" t="s">
        <v>6</v>
      </c>
      <c r="D123" s="6">
        <v>0.45</v>
      </c>
      <c r="E123" s="1">
        <v>4</v>
      </c>
      <c r="F123" s="5">
        <v>0</v>
      </c>
      <c r="G123" s="7">
        <v>6</v>
      </c>
      <c r="H123" s="5">
        <f t="shared" si="14"/>
        <v>1</v>
      </c>
      <c r="I123" s="5">
        <f t="shared" ca="1" si="9"/>
        <v>1</v>
      </c>
      <c r="J123" s="5">
        <f t="shared" ca="1" si="10"/>
        <v>0</v>
      </c>
      <c r="K123" s="5">
        <f t="shared" ca="1" si="11"/>
        <v>0</v>
      </c>
      <c r="L123" s="10">
        <f t="shared" si="12"/>
        <v>120</v>
      </c>
      <c r="M123" s="10">
        <f t="shared" si="15"/>
        <v>41</v>
      </c>
      <c r="N123" s="10">
        <f t="shared" si="13"/>
        <v>1</v>
      </c>
      <c r="O123" s="2"/>
      <c r="P123" s="2"/>
      <c r="Q123" s="2"/>
      <c r="R123" s="2"/>
      <c r="S123" s="2"/>
      <c r="T123" s="2"/>
    </row>
    <row r="124" spans="1:20" x14ac:dyDescent="0.45">
      <c r="A124" s="61">
        <v>41731</v>
      </c>
      <c r="B124" s="4">
        <v>53</v>
      </c>
      <c r="C124" s="2" t="s">
        <v>9</v>
      </c>
      <c r="D124" s="6">
        <v>0.83</v>
      </c>
      <c r="E124" s="1">
        <v>7</v>
      </c>
      <c r="F124" s="5">
        <v>0</v>
      </c>
      <c r="G124" s="7">
        <v>6</v>
      </c>
      <c r="H124" s="5">
        <f t="shared" si="14"/>
        <v>1</v>
      </c>
      <c r="I124" s="5">
        <f t="shared" ca="1" si="9"/>
        <v>0</v>
      </c>
      <c r="J124" s="5">
        <f t="shared" ca="1" si="10"/>
        <v>0</v>
      </c>
      <c r="K124" s="5">
        <f t="shared" ca="1" si="11"/>
        <v>0</v>
      </c>
      <c r="L124" s="10">
        <f t="shared" si="12"/>
        <v>318</v>
      </c>
      <c r="M124" s="10">
        <f t="shared" si="15"/>
        <v>184.97</v>
      </c>
      <c r="N124" s="10">
        <f t="shared" si="13"/>
        <v>115.03</v>
      </c>
      <c r="O124" s="2"/>
      <c r="P124" s="2"/>
      <c r="Q124" s="2"/>
      <c r="R124" s="2"/>
      <c r="S124" s="2"/>
      <c r="T124" s="2"/>
    </row>
    <row r="125" spans="1:20" x14ac:dyDescent="0.45">
      <c r="A125" s="61">
        <v>41732</v>
      </c>
      <c r="B125" s="4">
        <v>28</v>
      </c>
      <c r="C125" s="2" t="s">
        <v>7</v>
      </c>
      <c r="D125" s="6">
        <v>0.59</v>
      </c>
      <c r="E125" s="1">
        <v>6</v>
      </c>
      <c r="F125" s="5">
        <v>0</v>
      </c>
      <c r="G125" s="7">
        <v>10</v>
      </c>
      <c r="H125" s="5">
        <f t="shared" si="14"/>
        <v>0</v>
      </c>
      <c r="I125" s="5">
        <f t="shared" ca="1" si="9"/>
        <v>0</v>
      </c>
      <c r="J125" s="5">
        <f t="shared" ca="1" si="10"/>
        <v>1</v>
      </c>
      <c r="K125" s="5">
        <f t="shared" ca="1" si="11"/>
        <v>0</v>
      </c>
      <c r="L125" s="10">
        <f t="shared" si="12"/>
        <v>280</v>
      </c>
      <c r="M125" s="10">
        <f t="shared" si="15"/>
        <v>63.279999999999994</v>
      </c>
      <c r="N125" s="10">
        <f t="shared" si="13"/>
        <v>163.51999999999998</v>
      </c>
      <c r="O125" s="2"/>
      <c r="P125" s="2"/>
      <c r="Q125" s="2"/>
      <c r="R125" s="2"/>
      <c r="S125" s="2"/>
      <c r="T125" s="2"/>
    </row>
    <row r="126" spans="1:20" x14ac:dyDescent="0.45">
      <c r="A126" s="61">
        <v>41733</v>
      </c>
      <c r="B126" s="4">
        <v>30</v>
      </c>
      <c r="C126" s="2" t="s">
        <v>7</v>
      </c>
      <c r="D126" s="6">
        <v>0.02</v>
      </c>
      <c r="E126" s="1">
        <v>7</v>
      </c>
      <c r="F126" s="5">
        <v>0</v>
      </c>
      <c r="G126" s="7">
        <v>10</v>
      </c>
      <c r="H126" s="5">
        <f t="shared" si="14"/>
        <v>0</v>
      </c>
      <c r="I126" s="5">
        <f t="shared" ca="1" si="9"/>
        <v>0</v>
      </c>
      <c r="J126" s="5">
        <f t="shared" ca="1" si="10"/>
        <v>1</v>
      </c>
      <c r="K126" s="5">
        <f t="shared" ca="1" si="11"/>
        <v>0</v>
      </c>
      <c r="L126" s="10">
        <f t="shared" si="12"/>
        <v>300</v>
      </c>
      <c r="M126" s="10">
        <f t="shared" si="15"/>
        <v>67.8</v>
      </c>
      <c r="N126" s="10">
        <f t="shared" si="13"/>
        <v>179</v>
      </c>
      <c r="O126" s="2"/>
      <c r="P126" s="2"/>
      <c r="Q126" s="2"/>
      <c r="R126" s="2"/>
      <c r="S126" s="2"/>
      <c r="T126" s="2"/>
    </row>
    <row r="127" spans="1:20" x14ac:dyDescent="0.45">
      <c r="A127" s="61">
        <v>41734</v>
      </c>
      <c r="B127" s="4">
        <v>75</v>
      </c>
      <c r="C127" s="2" t="s">
        <v>9</v>
      </c>
      <c r="D127" s="6">
        <v>0</v>
      </c>
      <c r="E127" s="1">
        <v>10</v>
      </c>
      <c r="F127" s="5">
        <v>0</v>
      </c>
      <c r="G127" s="7">
        <v>9</v>
      </c>
      <c r="H127" s="5">
        <f t="shared" si="14"/>
        <v>0</v>
      </c>
      <c r="I127" s="5">
        <f t="shared" ca="1" si="9"/>
        <v>0</v>
      </c>
      <c r="J127" s="5">
        <f t="shared" ca="1" si="10"/>
        <v>0</v>
      </c>
      <c r="K127" s="5">
        <f t="shared" ca="1" si="11"/>
        <v>0</v>
      </c>
      <c r="L127" s="10">
        <f t="shared" si="12"/>
        <v>675</v>
      </c>
      <c r="M127" s="10">
        <f t="shared" si="15"/>
        <v>261.75</v>
      </c>
      <c r="N127" s="10">
        <f t="shared" si="13"/>
        <v>395.25</v>
      </c>
      <c r="O127" s="2"/>
      <c r="P127" s="2"/>
      <c r="Q127" s="2"/>
      <c r="R127" s="2"/>
      <c r="S127" s="2"/>
      <c r="T127" s="2"/>
    </row>
    <row r="128" spans="1:20" x14ac:dyDescent="0.45">
      <c r="A128" s="61">
        <v>41735</v>
      </c>
      <c r="B128" s="4">
        <v>48</v>
      </c>
      <c r="C128" s="2" t="s">
        <v>8</v>
      </c>
      <c r="D128" s="6">
        <v>0.56999999999999995</v>
      </c>
      <c r="E128" s="1">
        <v>5</v>
      </c>
      <c r="F128" s="5">
        <v>0</v>
      </c>
      <c r="G128" s="7">
        <v>7</v>
      </c>
      <c r="H128" s="5">
        <f t="shared" si="14"/>
        <v>1</v>
      </c>
      <c r="I128" s="5">
        <f t="shared" ca="1" si="9"/>
        <v>0</v>
      </c>
      <c r="J128" s="5">
        <f t="shared" ca="1" si="10"/>
        <v>0</v>
      </c>
      <c r="K128" s="5">
        <f t="shared" ca="1" si="11"/>
        <v>1</v>
      </c>
      <c r="L128" s="10">
        <f t="shared" si="12"/>
        <v>336</v>
      </c>
      <c r="M128" s="10">
        <f t="shared" si="15"/>
        <v>196.79999999999998</v>
      </c>
      <c r="N128" s="10">
        <f t="shared" si="13"/>
        <v>72.200000000000017</v>
      </c>
      <c r="O128" s="2"/>
      <c r="P128" s="2"/>
      <c r="Q128" s="2"/>
      <c r="R128" s="2"/>
      <c r="S128" s="2"/>
      <c r="T128" s="2"/>
    </row>
    <row r="129" spans="1:20" x14ac:dyDescent="0.45">
      <c r="A129" s="61">
        <v>41736</v>
      </c>
      <c r="B129" s="4">
        <v>60</v>
      </c>
      <c r="C129" s="2" t="s">
        <v>9</v>
      </c>
      <c r="D129" s="6">
        <v>0.36</v>
      </c>
      <c r="E129" s="1">
        <v>8</v>
      </c>
      <c r="F129" s="5">
        <v>0</v>
      </c>
      <c r="G129" s="7">
        <v>9</v>
      </c>
      <c r="H129" s="5">
        <f t="shared" si="14"/>
        <v>1</v>
      </c>
      <c r="I129" s="5">
        <f t="shared" ca="1" si="9"/>
        <v>0</v>
      </c>
      <c r="J129" s="5">
        <f t="shared" ca="1" si="10"/>
        <v>0</v>
      </c>
      <c r="K129" s="5">
        <f t="shared" ca="1" si="11"/>
        <v>0</v>
      </c>
      <c r="L129" s="10">
        <f t="shared" si="12"/>
        <v>540</v>
      </c>
      <c r="M129" s="10">
        <f t="shared" si="15"/>
        <v>209.4</v>
      </c>
      <c r="N129" s="10">
        <f t="shared" si="13"/>
        <v>312.60000000000002</v>
      </c>
      <c r="O129" s="2"/>
      <c r="P129" s="2"/>
      <c r="Q129" s="2"/>
      <c r="R129" s="2"/>
      <c r="S129" s="2"/>
      <c r="T129" s="2"/>
    </row>
    <row r="130" spans="1:20" x14ac:dyDescent="0.45">
      <c r="A130" s="61">
        <v>41737</v>
      </c>
      <c r="B130" s="4">
        <v>50</v>
      </c>
      <c r="C130" s="2" t="s">
        <v>9</v>
      </c>
      <c r="D130" s="6">
        <v>0.63</v>
      </c>
      <c r="E130" s="1">
        <v>5</v>
      </c>
      <c r="F130" s="5">
        <v>0</v>
      </c>
      <c r="G130" s="7">
        <v>9</v>
      </c>
      <c r="H130" s="5">
        <f t="shared" si="14"/>
        <v>1</v>
      </c>
      <c r="I130" s="5">
        <f t="shared" ref="I130:I193" ca="1" si="16">IF($C130=$I$4,1,0)</f>
        <v>0</v>
      </c>
      <c r="J130" s="5">
        <f t="shared" ref="J130:J193" ca="1" si="17">IF($C130=$J$4,1,0)</f>
        <v>0</v>
      </c>
      <c r="K130" s="5">
        <f t="shared" ref="K130:K193" ca="1" si="18">IF($C130=$K$4,1,0)</f>
        <v>0</v>
      </c>
      <c r="L130" s="10">
        <f t="shared" ref="L130:L193" si="19">B130*G130</f>
        <v>450</v>
      </c>
      <c r="M130" s="10">
        <f t="shared" si="15"/>
        <v>174.5</v>
      </c>
      <c r="N130" s="10">
        <f t="shared" ref="N130:N193" si="20">L130-M130-HLOOKUP(C130,$Q$5:$T$12,8,FALSE)</f>
        <v>257.5</v>
      </c>
      <c r="O130" s="2"/>
      <c r="P130" s="2"/>
      <c r="Q130" s="2"/>
      <c r="R130" s="2"/>
      <c r="S130" s="2"/>
      <c r="T130" s="2"/>
    </row>
    <row r="131" spans="1:20" x14ac:dyDescent="0.45">
      <c r="A131" s="61">
        <v>41738</v>
      </c>
      <c r="B131" s="4">
        <v>75</v>
      </c>
      <c r="C131" s="2" t="s">
        <v>9</v>
      </c>
      <c r="D131" s="6">
        <v>0.68</v>
      </c>
      <c r="E131" s="1">
        <v>10</v>
      </c>
      <c r="F131" s="5">
        <v>0</v>
      </c>
      <c r="G131" s="7">
        <v>7</v>
      </c>
      <c r="H131" s="5">
        <f t="shared" ref="H131:H194" si="21">IF(WEEKDAY($A131,1)&lt;5,1,0)</f>
        <v>1</v>
      </c>
      <c r="I131" s="5">
        <f t="shared" ca="1" si="16"/>
        <v>0</v>
      </c>
      <c r="J131" s="5">
        <f t="shared" ca="1" si="17"/>
        <v>0</v>
      </c>
      <c r="K131" s="5">
        <f t="shared" ca="1" si="18"/>
        <v>0</v>
      </c>
      <c r="L131" s="10">
        <f t="shared" si="19"/>
        <v>525</v>
      </c>
      <c r="M131" s="10">
        <f t="shared" ref="M131:M194" si="22">B131*(HLOOKUP(C131,$Q$5:$T$9,5,FALSE))</f>
        <v>261.75</v>
      </c>
      <c r="N131" s="10">
        <f t="shared" si="20"/>
        <v>245.25</v>
      </c>
      <c r="O131" s="2"/>
      <c r="P131" s="2"/>
      <c r="Q131" s="2"/>
      <c r="R131" s="2"/>
      <c r="S131" s="2"/>
      <c r="T131" s="2"/>
    </row>
    <row r="132" spans="1:20" x14ac:dyDescent="0.45">
      <c r="A132" s="61">
        <v>41739</v>
      </c>
      <c r="B132" s="4">
        <v>90</v>
      </c>
      <c r="C132" s="2" t="s">
        <v>8</v>
      </c>
      <c r="D132" s="6">
        <v>0.63</v>
      </c>
      <c r="E132" s="1">
        <v>8</v>
      </c>
      <c r="F132" s="5">
        <v>0</v>
      </c>
      <c r="G132" s="7">
        <v>7</v>
      </c>
      <c r="H132" s="5">
        <f t="shared" si="21"/>
        <v>0</v>
      </c>
      <c r="I132" s="5">
        <f t="shared" ca="1" si="16"/>
        <v>0</v>
      </c>
      <c r="J132" s="5">
        <f t="shared" ca="1" si="17"/>
        <v>0</v>
      </c>
      <c r="K132" s="5">
        <f t="shared" ca="1" si="18"/>
        <v>1</v>
      </c>
      <c r="L132" s="10">
        <f t="shared" si="19"/>
        <v>630</v>
      </c>
      <c r="M132" s="10">
        <f t="shared" si="22"/>
        <v>368.99999999999994</v>
      </c>
      <c r="N132" s="10">
        <f t="shared" si="20"/>
        <v>194.00000000000006</v>
      </c>
      <c r="O132" s="2"/>
      <c r="P132" s="2"/>
      <c r="Q132" s="2"/>
      <c r="R132" s="2"/>
      <c r="S132" s="2"/>
      <c r="T132" s="2"/>
    </row>
    <row r="133" spans="1:20" x14ac:dyDescent="0.45">
      <c r="A133" s="61">
        <v>41740</v>
      </c>
      <c r="B133" s="4">
        <v>40</v>
      </c>
      <c r="C133" s="2" t="s">
        <v>7</v>
      </c>
      <c r="D133" s="6">
        <v>0.63</v>
      </c>
      <c r="E133" s="1">
        <v>8</v>
      </c>
      <c r="F133" s="5">
        <v>0</v>
      </c>
      <c r="G133" s="7">
        <v>10</v>
      </c>
      <c r="H133" s="5">
        <f t="shared" si="21"/>
        <v>0</v>
      </c>
      <c r="I133" s="5">
        <f t="shared" ca="1" si="16"/>
        <v>0</v>
      </c>
      <c r="J133" s="5">
        <f t="shared" ca="1" si="17"/>
        <v>1</v>
      </c>
      <c r="K133" s="5">
        <f t="shared" ca="1" si="18"/>
        <v>0</v>
      </c>
      <c r="L133" s="10">
        <f t="shared" si="19"/>
        <v>400</v>
      </c>
      <c r="M133" s="10">
        <f t="shared" si="22"/>
        <v>90.399999999999991</v>
      </c>
      <c r="N133" s="10">
        <f t="shared" si="20"/>
        <v>256.40000000000003</v>
      </c>
      <c r="O133" s="2"/>
      <c r="P133" s="2"/>
      <c r="Q133" s="2"/>
      <c r="R133" s="2"/>
      <c r="S133" s="2"/>
      <c r="T133" s="2"/>
    </row>
    <row r="134" spans="1:20" x14ac:dyDescent="0.45">
      <c r="A134" s="61">
        <v>41741</v>
      </c>
      <c r="B134" s="4">
        <v>75</v>
      </c>
      <c r="C134" s="2" t="s">
        <v>6</v>
      </c>
      <c r="D134" s="6">
        <v>0.56999999999999995</v>
      </c>
      <c r="E134" s="1">
        <v>8</v>
      </c>
      <c r="F134" s="5">
        <v>0</v>
      </c>
      <c r="G134" s="7">
        <v>8</v>
      </c>
      <c r="H134" s="5">
        <f t="shared" si="21"/>
        <v>0</v>
      </c>
      <c r="I134" s="5">
        <f t="shared" ca="1" si="16"/>
        <v>1</v>
      </c>
      <c r="J134" s="5">
        <f t="shared" ca="1" si="17"/>
        <v>0</v>
      </c>
      <c r="K134" s="5">
        <f t="shared" ca="1" si="18"/>
        <v>0</v>
      </c>
      <c r="L134" s="10">
        <f t="shared" si="19"/>
        <v>600</v>
      </c>
      <c r="M134" s="10">
        <f t="shared" si="22"/>
        <v>153.75</v>
      </c>
      <c r="N134" s="10">
        <f t="shared" si="20"/>
        <v>368.25</v>
      </c>
      <c r="O134" s="2"/>
      <c r="P134" s="2"/>
      <c r="Q134" s="2"/>
      <c r="R134" s="2"/>
      <c r="S134" s="2"/>
      <c r="T134" s="2"/>
    </row>
    <row r="135" spans="1:20" x14ac:dyDescent="0.45">
      <c r="A135" s="61">
        <v>41742</v>
      </c>
      <c r="B135" s="4">
        <v>50</v>
      </c>
      <c r="C135" s="2" t="s">
        <v>8</v>
      </c>
      <c r="D135" s="6">
        <v>0.81</v>
      </c>
      <c r="E135" s="1">
        <v>6</v>
      </c>
      <c r="F135" s="5">
        <v>0</v>
      </c>
      <c r="G135" s="7">
        <v>8</v>
      </c>
      <c r="H135" s="5">
        <f t="shared" si="21"/>
        <v>1</v>
      </c>
      <c r="I135" s="5">
        <f t="shared" ca="1" si="16"/>
        <v>0</v>
      </c>
      <c r="J135" s="5">
        <f t="shared" ca="1" si="17"/>
        <v>0</v>
      </c>
      <c r="K135" s="5">
        <f t="shared" ca="1" si="18"/>
        <v>1</v>
      </c>
      <c r="L135" s="10">
        <f t="shared" si="19"/>
        <v>400</v>
      </c>
      <c r="M135" s="10">
        <f t="shared" si="22"/>
        <v>204.99999999999997</v>
      </c>
      <c r="N135" s="10">
        <f t="shared" si="20"/>
        <v>128.00000000000003</v>
      </c>
      <c r="O135" s="2"/>
      <c r="P135" s="2"/>
      <c r="Q135" s="2"/>
      <c r="R135" s="2"/>
      <c r="S135" s="2"/>
      <c r="T135" s="2"/>
    </row>
    <row r="136" spans="1:20" x14ac:dyDescent="0.45">
      <c r="A136" s="61">
        <v>41743</v>
      </c>
      <c r="B136" s="4">
        <v>70</v>
      </c>
      <c r="C136" s="2" t="s">
        <v>9</v>
      </c>
      <c r="D136" s="6">
        <v>0.41</v>
      </c>
      <c r="E136" s="1">
        <v>7</v>
      </c>
      <c r="F136" s="5">
        <v>0</v>
      </c>
      <c r="G136" s="7">
        <v>6</v>
      </c>
      <c r="H136" s="5">
        <f t="shared" si="21"/>
        <v>1</v>
      </c>
      <c r="I136" s="5">
        <f t="shared" ca="1" si="16"/>
        <v>0</v>
      </c>
      <c r="J136" s="5">
        <f t="shared" ca="1" si="17"/>
        <v>0</v>
      </c>
      <c r="K136" s="5">
        <f t="shared" ca="1" si="18"/>
        <v>0</v>
      </c>
      <c r="L136" s="10">
        <f t="shared" si="19"/>
        <v>420</v>
      </c>
      <c r="M136" s="10">
        <f t="shared" si="22"/>
        <v>244.3</v>
      </c>
      <c r="N136" s="10">
        <f t="shared" si="20"/>
        <v>157.69999999999999</v>
      </c>
      <c r="O136" s="2"/>
      <c r="P136" s="2"/>
      <c r="Q136" s="2"/>
      <c r="R136" s="2"/>
      <c r="S136" s="2"/>
      <c r="T136" s="2"/>
    </row>
    <row r="137" spans="1:20" x14ac:dyDescent="0.45">
      <c r="A137" s="61">
        <v>41744</v>
      </c>
      <c r="B137" s="4">
        <v>85</v>
      </c>
      <c r="C137" s="2" t="s">
        <v>8</v>
      </c>
      <c r="D137" s="6">
        <v>0.78</v>
      </c>
      <c r="E137" s="1">
        <v>8</v>
      </c>
      <c r="F137" s="5">
        <v>0</v>
      </c>
      <c r="G137" s="7">
        <v>7</v>
      </c>
      <c r="H137" s="5">
        <f t="shared" si="21"/>
        <v>1</v>
      </c>
      <c r="I137" s="5">
        <f t="shared" ca="1" si="16"/>
        <v>0</v>
      </c>
      <c r="J137" s="5">
        <f t="shared" ca="1" si="17"/>
        <v>0</v>
      </c>
      <c r="K137" s="5">
        <f t="shared" ca="1" si="18"/>
        <v>1</v>
      </c>
      <c r="L137" s="10">
        <f t="shared" si="19"/>
        <v>595</v>
      </c>
      <c r="M137" s="10">
        <f t="shared" si="22"/>
        <v>348.49999999999994</v>
      </c>
      <c r="N137" s="10">
        <f t="shared" si="20"/>
        <v>179.50000000000006</v>
      </c>
      <c r="O137" s="2"/>
      <c r="P137" s="2"/>
      <c r="Q137" s="2"/>
      <c r="R137" s="2"/>
      <c r="S137" s="2"/>
      <c r="T137" s="2"/>
    </row>
    <row r="138" spans="1:20" x14ac:dyDescent="0.45">
      <c r="A138" s="61">
        <v>41745</v>
      </c>
      <c r="B138" s="4">
        <v>85</v>
      </c>
      <c r="C138" s="2" t="s">
        <v>8</v>
      </c>
      <c r="D138" s="6">
        <v>0.28000000000000003</v>
      </c>
      <c r="E138" s="1">
        <v>9</v>
      </c>
      <c r="F138" s="5">
        <v>0</v>
      </c>
      <c r="G138" s="7">
        <v>9</v>
      </c>
      <c r="H138" s="5">
        <f t="shared" si="21"/>
        <v>1</v>
      </c>
      <c r="I138" s="5">
        <f t="shared" ca="1" si="16"/>
        <v>0</v>
      </c>
      <c r="J138" s="5">
        <f t="shared" ca="1" si="17"/>
        <v>0</v>
      </c>
      <c r="K138" s="5">
        <f t="shared" ca="1" si="18"/>
        <v>1</v>
      </c>
      <c r="L138" s="10">
        <f t="shared" si="19"/>
        <v>765</v>
      </c>
      <c r="M138" s="10">
        <f t="shared" si="22"/>
        <v>348.49999999999994</v>
      </c>
      <c r="N138" s="10">
        <f t="shared" si="20"/>
        <v>349.50000000000006</v>
      </c>
      <c r="O138" s="2"/>
      <c r="P138" s="2"/>
      <c r="Q138" s="2"/>
      <c r="R138" s="2"/>
      <c r="S138" s="2"/>
      <c r="T138" s="2"/>
    </row>
    <row r="139" spans="1:20" x14ac:dyDescent="0.45">
      <c r="A139" s="61">
        <v>41746</v>
      </c>
      <c r="B139" s="4">
        <v>45</v>
      </c>
      <c r="C139" s="2" t="s">
        <v>6</v>
      </c>
      <c r="D139" s="6">
        <v>0.21</v>
      </c>
      <c r="E139" s="1">
        <v>5</v>
      </c>
      <c r="F139" s="5">
        <v>0</v>
      </c>
      <c r="G139" s="7">
        <v>8</v>
      </c>
      <c r="H139" s="5">
        <f t="shared" si="21"/>
        <v>0</v>
      </c>
      <c r="I139" s="5">
        <f t="shared" ca="1" si="16"/>
        <v>1</v>
      </c>
      <c r="J139" s="5">
        <f t="shared" ca="1" si="17"/>
        <v>0</v>
      </c>
      <c r="K139" s="5">
        <f t="shared" ca="1" si="18"/>
        <v>0</v>
      </c>
      <c r="L139" s="10">
        <f t="shared" si="19"/>
        <v>360</v>
      </c>
      <c r="M139" s="10">
        <f t="shared" si="22"/>
        <v>92.249999999999986</v>
      </c>
      <c r="N139" s="10">
        <f t="shared" si="20"/>
        <v>189.75</v>
      </c>
      <c r="O139" s="2"/>
      <c r="P139" s="2"/>
      <c r="Q139" s="2"/>
      <c r="R139" s="2"/>
      <c r="S139" s="2"/>
      <c r="T139" s="2"/>
    </row>
    <row r="140" spans="1:20" x14ac:dyDescent="0.45">
      <c r="A140" s="61">
        <v>41747</v>
      </c>
      <c r="B140" s="4">
        <v>35</v>
      </c>
      <c r="C140" s="2" t="s">
        <v>9</v>
      </c>
      <c r="D140" s="6">
        <v>0.21</v>
      </c>
      <c r="E140" s="1">
        <v>9</v>
      </c>
      <c r="F140" s="5">
        <v>0</v>
      </c>
      <c r="G140" s="7">
        <v>9</v>
      </c>
      <c r="H140" s="5">
        <f t="shared" si="21"/>
        <v>0</v>
      </c>
      <c r="I140" s="5">
        <f t="shared" ca="1" si="16"/>
        <v>0</v>
      </c>
      <c r="J140" s="5">
        <f t="shared" ca="1" si="17"/>
        <v>0</v>
      </c>
      <c r="K140" s="5">
        <f t="shared" ca="1" si="18"/>
        <v>0</v>
      </c>
      <c r="L140" s="10">
        <f t="shared" si="19"/>
        <v>315</v>
      </c>
      <c r="M140" s="10">
        <f t="shared" si="22"/>
        <v>122.15</v>
      </c>
      <c r="N140" s="10">
        <f t="shared" si="20"/>
        <v>174.85</v>
      </c>
      <c r="O140" s="2"/>
      <c r="P140" s="2"/>
      <c r="Q140" s="2"/>
      <c r="R140" s="2"/>
      <c r="S140" s="2"/>
      <c r="T140" s="2"/>
    </row>
    <row r="141" spans="1:20" x14ac:dyDescent="0.45">
      <c r="A141" s="61">
        <v>41748</v>
      </c>
      <c r="B141" s="4">
        <v>20</v>
      </c>
      <c r="C141" s="2" t="s">
        <v>9</v>
      </c>
      <c r="D141" s="6">
        <v>0.88</v>
      </c>
      <c r="E141" s="1">
        <v>6</v>
      </c>
      <c r="F141" s="5">
        <v>0</v>
      </c>
      <c r="G141" s="7">
        <v>8</v>
      </c>
      <c r="H141" s="5">
        <f t="shared" si="21"/>
        <v>0</v>
      </c>
      <c r="I141" s="5">
        <f t="shared" ca="1" si="16"/>
        <v>0</v>
      </c>
      <c r="J141" s="5">
        <f t="shared" ca="1" si="17"/>
        <v>0</v>
      </c>
      <c r="K141" s="5">
        <f t="shared" ca="1" si="18"/>
        <v>0</v>
      </c>
      <c r="L141" s="10">
        <f t="shared" si="19"/>
        <v>160</v>
      </c>
      <c r="M141" s="10">
        <f t="shared" si="22"/>
        <v>69.800000000000011</v>
      </c>
      <c r="N141" s="10">
        <f t="shared" si="20"/>
        <v>72.199999999999989</v>
      </c>
      <c r="O141" s="2"/>
      <c r="P141" s="2"/>
      <c r="Q141" s="2"/>
      <c r="R141" s="2"/>
      <c r="S141" s="2"/>
      <c r="T141" s="2"/>
    </row>
    <row r="142" spans="1:20" x14ac:dyDescent="0.45">
      <c r="A142" s="61">
        <v>41749</v>
      </c>
      <c r="B142" s="4">
        <v>3</v>
      </c>
      <c r="C142" s="2" t="s">
        <v>7</v>
      </c>
      <c r="D142" s="6">
        <v>0.63</v>
      </c>
      <c r="E142" s="1">
        <v>7</v>
      </c>
      <c r="F142" s="5">
        <v>0</v>
      </c>
      <c r="G142" s="7">
        <v>10</v>
      </c>
      <c r="H142" s="5">
        <f t="shared" si="21"/>
        <v>1</v>
      </c>
      <c r="I142" s="5">
        <f t="shared" ca="1" si="16"/>
        <v>0</v>
      </c>
      <c r="J142" s="5">
        <f t="shared" ca="1" si="17"/>
        <v>1</v>
      </c>
      <c r="K142" s="5">
        <f t="shared" ca="1" si="18"/>
        <v>0</v>
      </c>
      <c r="L142" s="10">
        <f t="shared" si="19"/>
        <v>30</v>
      </c>
      <c r="M142" s="10">
        <f t="shared" si="22"/>
        <v>6.7799999999999994</v>
      </c>
      <c r="N142" s="10">
        <f t="shared" si="20"/>
        <v>-29.980000000000004</v>
      </c>
      <c r="O142" s="2"/>
      <c r="P142" s="2"/>
      <c r="Q142" s="2"/>
      <c r="R142" s="2"/>
      <c r="S142" s="2"/>
      <c r="T142" s="2"/>
    </row>
    <row r="143" spans="1:20" x14ac:dyDescent="0.45">
      <c r="A143" s="61">
        <v>41750</v>
      </c>
      <c r="B143" s="4">
        <v>24</v>
      </c>
      <c r="C143" s="2" t="s">
        <v>6</v>
      </c>
      <c r="D143" s="6">
        <v>0.46</v>
      </c>
      <c r="E143" s="1">
        <v>4</v>
      </c>
      <c r="F143" s="5">
        <v>0</v>
      </c>
      <c r="G143" s="7">
        <v>9</v>
      </c>
      <c r="H143" s="5">
        <f t="shared" si="21"/>
        <v>1</v>
      </c>
      <c r="I143" s="5">
        <f t="shared" ca="1" si="16"/>
        <v>1</v>
      </c>
      <c r="J143" s="5">
        <f t="shared" ca="1" si="17"/>
        <v>0</v>
      </c>
      <c r="K143" s="5">
        <f t="shared" ca="1" si="18"/>
        <v>0</v>
      </c>
      <c r="L143" s="10">
        <f t="shared" si="19"/>
        <v>216</v>
      </c>
      <c r="M143" s="10">
        <f t="shared" si="22"/>
        <v>49.199999999999996</v>
      </c>
      <c r="N143" s="10">
        <f t="shared" si="20"/>
        <v>88.800000000000011</v>
      </c>
      <c r="O143" s="2"/>
      <c r="P143" s="2"/>
      <c r="Q143" s="2"/>
      <c r="R143" s="2"/>
      <c r="S143" s="2"/>
      <c r="T143" s="2"/>
    </row>
    <row r="144" spans="1:20" x14ac:dyDescent="0.45">
      <c r="A144" s="61">
        <v>41751</v>
      </c>
      <c r="B144" s="4">
        <v>2</v>
      </c>
      <c r="C144" s="2" t="s">
        <v>9</v>
      </c>
      <c r="D144" s="6">
        <v>0.75</v>
      </c>
      <c r="E144" s="1">
        <v>7</v>
      </c>
      <c r="F144" s="5">
        <v>0</v>
      </c>
      <c r="G144" s="7">
        <v>6</v>
      </c>
      <c r="H144" s="5">
        <f t="shared" si="21"/>
        <v>1</v>
      </c>
      <c r="I144" s="5">
        <f t="shared" ca="1" si="16"/>
        <v>0</v>
      </c>
      <c r="J144" s="5">
        <f t="shared" ca="1" si="17"/>
        <v>0</v>
      </c>
      <c r="K144" s="5">
        <f t="shared" ca="1" si="18"/>
        <v>0</v>
      </c>
      <c r="L144" s="10">
        <f t="shared" si="19"/>
        <v>12</v>
      </c>
      <c r="M144" s="10">
        <f t="shared" si="22"/>
        <v>6.98</v>
      </c>
      <c r="N144" s="10">
        <f t="shared" si="20"/>
        <v>-12.98</v>
      </c>
      <c r="O144" s="2"/>
      <c r="P144" s="2"/>
      <c r="Q144" s="2"/>
      <c r="R144" s="2"/>
      <c r="S144" s="2"/>
      <c r="T144" s="2"/>
    </row>
    <row r="145" spans="1:20" x14ac:dyDescent="0.45">
      <c r="A145" s="61">
        <v>41752</v>
      </c>
      <c r="B145" s="4">
        <v>1</v>
      </c>
      <c r="C145" s="2" t="s">
        <v>7</v>
      </c>
      <c r="D145" s="6">
        <v>0.46</v>
      </c>
      <c r="E145" s="1">
        <v>5</v>
      </c>
      <c r="F145" s="5">
        <v>0</v>
      </c>
      <c r="G145" s="7">
        <v>10</v>
      </c>
      <c r="H145" s="5">
        <f t="shared" si="21"/>
        <v>1</v>
      </c>
      <c r="I145" s="5">
        <f t="shared" ca="1" si="16"/>
        <v>0</v>
      </c>
      <c r="J145" s="5">
        <f t="shared" ca="1" si="17"/>
        <v>1</v>
      </c>
      <c r="K145" s="5">
        <f t="shared" ca="1" si="18"/>
        <v>0</v>
      </c>
      <c r="L145" s="10">
        <f t="shared" si="19"/>
        <v>10</v>
      </c>
      <c r="M145" s="10">
        <f t="shared" si="22"/>
        <v>2.2599999999999998</v>
      </c>
      <c r="N145" s="10">
        <f t="shared" si="20"/>
        <v>-45.46</v>
      </c>
      <c r="O145" s="2"/>
      <c r="P145" s="2"/>
      <c r="Q145" s="2"/>
      <c r="R145" s="2"/>
      <c r="S145" s="2"/>
      <c r="T145" s="2"/>
    </row>
    <row r="146" spans="1:20" x14ac:dyDescent="0.45">
      <c r="A146" s="61">
        <v>41753</v>
      </c>
      <c r="B146" s="4">
        <v>5</v>
      </c>
      <c r="C146" s="2" t="s">
        <v>9</v>
      </c>
      <c r="D146" s="6">
        <v>0.84</v>
      </c>
      <c r="E146" s="1">
        <v>10</v>
      </c>
      <c r="F146" s="5">
        <v>0</v>
      </c>
      <c r="G146" s="7">
        <v>9</v>
      </c>
      <c r="H146" s="5">
        <f t="shared" si="21"/>
        <v>0</v>
      </c>
      <c r="I146" s="5">
        <f t="shared" ca="1" si="16"/>
        <v>0</v>
      </c>
      <c r="J146" s="5">
        <f t="shared" ca="1" si="17"/>
        <v>0</v>
      </c>
      <c r="K146" s="5">
        <f t="shared" ca="1" si="18"/>
        <v>0</v>
      </c>
      <c r="L146" s="10">
        <f t="shared" si="19"/>
        <v>45</v>
      </c>
      <c r="M146" s="10">
        <f t="shared" si="22"/>
        <v>17.450000000000003</v>
      </c>
      <c r="N146" s="10">
        <f t="shared" si="20"/>
        <v>9.5499999999999972</v>
      </c>
      <c r="O146" s="2"/>
      <c r="P146" s="2"/>
      <c r="Q146" s="2"/>
      <c r="R146" s="2"/>
      <c r="S146" s="2"/>
      <c r="T146" s="2"/>
    </row>
    <row r="147" spans="1:20" x14ac:dyDescent="0.45">
      <c r="A147" s="61">
        <v>41754</v>
      </c>
      <c r="B147" s="4">
        <v>100</v>
      </c>
      <c r="C147" s="2" t="s">
        <v>8</v>
      </c>
      <c r="D147" s="6">
        <v>0.63</v>
      </c>
      <c r="E147" s="1">
        <v>6</v>
      </c>
      <c r="F147" s="5">
        <v>0</v>
      </c>
      <c r="G147" s="7">
        <v>7</v>
      </c>
      <c r="H147" s="5">
        <f t="shared" si="21"/>
        <v>0</v>
      </c>
      <c r="I147" s="5">
        <f t="shared" ca="1" si="16"/>
        <v>0</v>
      </c>
      <c r="J147" s="5">
        <f t="shared" ca="1" si="17"/>
        <v>0</v>
      </c>
      <c r="K147" s="5">
        <f t="shared" ca="1" si="18"/>
        <v>1</v>
      </c>
      <c r="L147" s="10">
        <f t="shared" si="19"/>
        <v>700</v>
      </c>
      <c r="M147" s="10">
        <f t="shared" si="22"/>
        <v>409.99999999999994</v>
      </c>
      <c r="N147" s="10">
        <f t="shared" si="20"/>
        <v>223.00000000000006</v>
      </c>
      <c r="O147" s="2"/>
      <c r="P147" s="2"/>
      <c r="Q147" s="2"/>
      <c r="R147" s="2"/>
      <c r="S147" s="2"/>
      <c r="T147" s="2"/>
    </row>
    <row r="148" spans="1:20" x14ac:dyDescent="0.45">
      <c r="A148" s="61">
        <v>41755</v>
      </c>
      <c r="B148" s="4">
        <v>98</v>
      </c>
      <c r="C148" s="2" t="s">
        <v>6</v>
      </c>
      <c r="D148" s="6">
        <v>7.0000000000000007E-2</v>
      </c>
      <c r="E148" s="1">
        <v>9</v>
      </c>
      <c r="F148" s="5">
        <v>0</v>
      </c>
      <c r="G148" s="7">
        <v>8</v>
      </c>
      <c r="H148" s="5">
        <f t="shared" si="21"/>
        <v>0</v>
      </c>
      <c r="I148" s="5">
        <f t="shared" ca="1" si="16"/>
        <v>1</v>
      </c>
      <c r="J148" s="5">
        <f t="shared" ca="1" si="17"/>
        <v>0</v>
      </c>
      <c r="K148" s="5">
        <f t="shared" ca="1" si="18"/>
        <v>0</v>
      </c>
      <c r="L148" s="10">
        <f t="shared" si="19"/>
        <v>784</v>
      </c>
      <c r="M148" s="10">
        <f t="shared" si="22"/>
        <v>200.89999999999998</v>
      </c>
      <c r="N148" s="10">
        <f t="shared" si="20"/>
        <v>505.1</v>
      </c>
      <c r="O148" s="2"/>
      <c r="P148" s="2"/>
      <c r="Q148" s="2"/>
      <c r="R148" s="2"/>
      <c r="S148" s="2"/>
      <c r="T148" s="2"/>
    </row>
    <row r="149" spans="1:20" x14ac:dyDescent="0.45">
      <c r="A149" s="61">
        <v>41756</v>
      </c>
      <c r="B149" s="4">
        <v>10</v>
      </c>
      <c r="C149" s="2" t="s">
        <v>8</v>
      </c>
      <c r="D149" s="6">
        <v>0.86</v>
      </c>
      <c r="E149" s="1">
        <v>4</v>
      </c>
      <c r="F149" s="5">
        <v>0</v>
      </c>
      <c r="G149" s="7">
        <v>6</v>
      </c>
      <c r="H149" s="5">
        <f t="shared" si="21"/>
        <v>1</v>
      </c>
      <c r="I149" s="5">
        <f t="shared" ca="1" si="16"/>
        <v>0</v>
      </c>
      <c r="J149" s="5">
        <f t="shared" ca="1" si="17"/>
        <v>0</v>
      </c>
      <c r="K149" s="5">
        <f t="shared" ca="1" si="18"/>
        <v>1</v>
      </c>
      <c r="L149" s="10">
        <f t="shared" si="19"/>
        <v>60</v>
      </c>
      <c r="M149" s="10">
        <f t="shared" si="22"/>
        <v>41</v>
      </c>
      <c r="N149" s="10">
        <f t="shared" si="20"/>
        <v>-48</v>
      </c>
      <c r="O149" s="2"/>
      <c r="P149" s="2"/>
      <c r="Q149" s="2"/>
      <c r="R149" s="2"/>
      <c r="S149" s="2"/>
      <c r="T149" s="2"/>
    </row>
    <row r="150" spans="1:20" x14ac:dyDescent="0.45">
      <c r="A150" s="61">
        <v>41757</v>
      </c>
      <c r="B150" s="4">
        <v>26</v>
      </c>
      <c r="C150" s="2" t="s">
        <v>6</v>
      </c>
      <c r="D150" s="6">
        <v>0.73</v>
      </c>
      <c r="E150" s="1">
        <v>7</v>
      </c>
      <c r="F150" s="5">
        <v>0</v>
      </c>
      <c r="G150" s="7">
        <v>7</v>
      </c>
      <c r="H150" s="5">
        <f t="shared" si="21"/>
        <v>1</v>
      </c>
      <c r="I150" s="5">
        <f t="shared" ca="1" si="16"/>
        <v>1</v>
      </c>
      <c r="J150" s="5">
        <f t="shared" ca="1" si="17"/>
        <v>0</v>
      </c>
      <c r="K150" s="5">
        <f t="shared" ca="1" si="18"/>
        <v>0</v>
      </c>
      <c r="L150" s="10">
        <f t="shared" si="19"/>
        <v>182</v>
      </c>
      <c r="M150" s="10">
        <f t="shared" si="22"/>
        <v>53.3</v>
      </c>
      <c r="N150" s="10">
        <f t="shared" si="20"/>
        <v>50.699999999999989</v>
      </c>
      <c r="O150" s="2"/>
      <c r="P150" s="2"/>
      <c r="Q150" s="2"/>
      <c r="R150" s="2"/>
      <c r="S150" s="2"/>
      <c r="T150" s="2"/>
    </row>
    <row r="151" spans="1:20" x14ac:dyDescent="0.45">
      <c r="A151" s="61">
        <v>41758</v>
      </c>
      <c r="B151" s="4">
        <v>5</v>
      </c>
      <c r="C151" s="2" t="s">
        <v>9</v>
      </c>
      <c r="D151" s="6">
        <v>0.93</v>
      </c>
      <c r="E151" s="1">
        <v>10</v>
      </c>
      <c r="F151" s="5">
        <v>0</v>
      </c>
      <c r="G151" s="7">
        <v>6</v>
      </c>
      <c r="H151" s="5">
        <f t="shared" si="21"/>
        <v>1</v>
      </c>
      <c r="I151" s="5">
        <f t="shared" ca="1" si="16"/>
        <v>0</v>
      </c>
      <c r="J151" s="5">
        <f t="shared" ca="1" si="17"/>
        <v>0</v>
      </c>
      <c r="K151" s="5">
        <f t="shared" ca="1" si="18"/>
        <v>0</v>
      </c>
      <c r="L151" s="10">
        <f t="shared" si="19"/>
        <v>30</v>
      </c>
      <c r="M151" s="10">
        <f t="shared" si="22"/>
        <v>17.450000000000003</v>
      </c>
      <c r="N151" s="10">
        <f t="shared" si="20"/>
        <v>-5.4500000000000028</v>
      </c>
      <c r="O151" s="2"/>
      <c r="P151" s="2"/>
      <c r="Q151" s="2"/>
      <c r="R151" s="2"/>
      <c r="S151" s="2"/>
      <c r="T151" s="2"/>
    </row>
    <row r="152" spans="1:20" x14ac:dyDescent="0.45">
      <c r="A152" s="61">
        <v>41759</v>
      </c>
      <c r="B152" s="4">
        <v>20</v>
      </c>
      <c r="C152" s="2" t="s">
        <v>6</v>
      </c>
      <c r="D152" s="6">
        <v>0.54</v>
      </c>
      <c r="E152" s="1">
        <v>4</v>
      </c>
      <c r="F152" s="5">
        <v>0</v>
      </c>
      <c r="G152" s="7">
        <v>10</v>
      </c>
      <c r="H152" s="5">
        <f t="shared" si="21"/>
        <v>1</v>
      </c>
      <c r="I152" s="5">
        <f t="shared" ca="1" si="16"/>
        <v>1</v>
      </c>
      <c r="J152" s="5">
        <f t="shared" ca="1" si="17"/>
        <v>0</v>
      </c>
      <c r="K152" s="5">
        <f t="shared" ca="1" si="18"/>
        <v>0</v>
      </c>
      <c r="L152" s="10">
        <f t="shared" si="19"/>
        <v>200</v>
      </c>
      <c r="M152" s="10">
        <f t="shared" si="22"/>
        <v>41</v>
      </c>
      <c r="N152" s="10">
        <f t="shared" si="20"/>
        <v>81</v>
      </c>
      <c r="O152" s="2"/>
      <c r="P152" s="2"/>
      <c r="Q152" s="2"/>
      <c r="R152" s="2"/>
      <c r="S152" s="2"/>
      <c r="T152" s="2"/>
    </row>
    <row r="153" spans="1:20" x14ac:dyDescent="0.45">
      <c r="A153" s="61">
        <v>41760</v>
      </c>
      <c r="B153" s="4">
        <v>19</v>
      </c>
      <c r="C153" s="2" t="s">
        <v>7</v>
      </c>
      <c r="D153" s="6">
        <v>0.13</v>
      </c>
      <c r="E153" s="1">
        <v>12</v>
      </c>
      <c r="F153" s="5">
        <v>0</v>
      </c>
      <c r="G153" s="7">
        <v>9</v>
      </c>
      <c r="H153" s="5">
        <f t="shared" si="21"/>
        <v>0</v>
      </c>
      <c r="I153" s="5">
        <f t="shared" ca="1" si="16"/>
        <v>0</v>
      </c>
      <c r="J153" s="5">
        <f t="shared" ca="1" si="17"/>
        <v>1</v>
      </c>
      <c r="K153" s="5">
        <f t="shared" ca="1" si="18"/>
        <v>0</v>
      </c>
      <c r="L153" s="10">
        <f t="shared" si="19"/>
        <v>171</v>
      </c>
      <c r="M153" s="10">
        <f t="shared" si="22"/>
        <v>42.94</v>
      </c>
      <c r="N153" s="10">
        <f t="shared" si="20"/>
        <v>74.86</v>
      </c>
      <c r="O153" s="2"/>
      <c r="P153" s="2"/>
      <c r="Q153" s="2"/>
      <c r="R153" s="2"/>
      <c r="S153" s="2"/>
      <c r="T153" s="2"/>
    </row>
    <row r="154" spans="1:20" x14ac:dyDescent="0.45">
      <c r="A154" s="61">
        <v>41761</v>
      </c>
      <c r="B154" s="4">
        <v>55</v>
      </c>
      <c r="C154" s="2" t="s">
        <v>8</v>
      </c>
      <c r="D154" s="6">
        <v>0.89</v>
      </c>
      <c r="E154" s="1">
        <v>10</v>
      </c>
      <c r="F154" s="5">
        <v>0</v>
      </c>
      <c r="G154" s="7">
        <v>9</v>
      </c>
      <c r="H154" s="5">
        <f t="shared" si="21"/>
        <v>0</v>
      </c>
      <c r="I154" s="5">
        <f t="shared" ca="1" si="16"/>
        <v>0</v>
      </c>
      <c r="J154" s="5">
        <f t="shared" ca="1" si="17"/>
        <v>0</v>
      </c>
      <c r="K154" s="5">
        <f t="shared" ca="1" si="18"/>
        <v>1</v>
      </c>
      <c r="L154" s="10">
        <f t="shared" si="19"/>
        <v>495</v>
      </c>
      <c r="M154" s="10">
        <f t="shared" si="22"/>
        <v>225.49999999999997</v>
      </c>
      <c r="N154" s="10">
        <f t="shared" si="20"/>
        <v>202.5</v>
      </c>
      <c r="O154" s="2"/>
      <c r="P154" s="2"/>
      <c r="Q154" s="2"/>
      <c r="R154" s="2"/>
      <c r="S154" s="2"/>
      <c r="T154" s="2"/>
    </row>
    <row r="155" spans="1:20" x14ac:dyDescent="0.45">
      <c r="A155" s="61">
        <v>41762</v>
      </c>
      <c r="B155" s="4">
        <v>70</v>
      </c>
      <c r="C155" s="2" t="s">
        <v>6</v>
      </c>
      <c r="D155" s="6">
        <v>0.78</v>
      </c>
      <c r="E155" s="1">
        <v>10</v>
      </c>
      <c r="F155" s="5">
        <v>0</v>
      </c>
      <c r="G155" s="7">
        <v>7</v>
      </c>
      <c r="H155" s="5">
        <f t="shared" si="21"/>
        <v>0</v>
      </c>
      <c r="I155" s="5">
        <f t="shared" ca="1" si="16"/>
        <v>1</v>
      </c>
      <c r="J155" s="5">
        <f t="shared" ca="1" si="17"/>
        <v>0</v>
      </c>
      <c r="K155" s="5">
        <f t="shared" ca="1" si="18"/>
        <v>0</v>
      </c>
      <c r="L155" s="10">
        <f t="shared" si="19"/>
        <v>490</v>
      </c>
      <c r="M155" s="10">
        <f t="shared" si="22"/>
        <v>143.5</v>
      </c>
      <c r="N155" s="10">
        <f t="shared" si="20"/>
        <v>268.5</v>
      </c>
      <c r="O155" s="2"/>
      <c r="P155" s="2"/>
      <c r="Q155" s="2"/>
      <c r="R155" s="2"/>
      <c r="S155" s="2"/>
      <c r="T155" s="2"/>
    </row>
    <row r="156" spans="1:20" x14ac:dyDescent="0.45">
      <c r="A156" s="61">
        <v>41763</v>
      </c>
      <c r="B156" s="4">
        <v>2</v>
      </c>
      <c r="C156" s="2" t="s">
        <v>9</v>
      </c>
      <c r="D156" s="6">
        <v>0.78</v>
      </c>
      <c r="E156" s="1">
        <v>10</v>
      </c>
      <c r="F156" s="5">
        <v>1</v>
      </c>
      <c r="G156" s="7">
        <v>6</v>
      </c>
      <c r="H156" s="5">
        <f t="shared" si="21"/>
        <v>1</v>
      </c>
      <c r="I156" s="5">
        <f t="shared" ca="1" si="16"/>
        <v>0</v>
      </c>
      <c r="J156" s="5">
        <f t="shared" ca="1" si="17"/>
        <v>0</v>
      </c>
      <c r="K156" s="5">
        <f t="shared" ca="1" si="18"/>
        <v>0</v>
      </c>
      <c r="L156" s="10">
        <f t="shared" si="19"/>
        <v>12</v>
      </c>
      <c r="M156" s="10">
        <f t="shared" si="22"/>
        <v>6.98</v>
      </c>
      <c r="N156" s="10">
        <f t="shared" si="20"/>
        <v>-12.98</v>
      </c>
      <c r="O156" s="2"/>
      <c r="P156" s="2"/>
      <c r="Q156" s="2"/>
      <c r="R156" s="2"/>
      <c r="S156" s="2"/>
      <c r="T156" s="2"/>
    </row>
    <row r="157" spans="1:20" x14ac:dyDescent="0.45">
      <c r="A157" s="61">
        <v>41764</v>
      </c>
      <c r="B157" s="4">
        <v>45</v>
      </c>
      <c r="C157" s="2" t="s">
        <v>8</v>
      </c>
      <c r="D157" s="6">
        <v>0.49</v>
      </c>
      <c r="E157" s="1">
        <v>16</v>
      </c>
      <c r="F157" s="5">
        <v>1</v>
      </c>
      <c r="G157" s="7">
        <v>7</v>
      </c>
      <c r="H157" s="5">
        <f t="shared" si="21"/>
        <v>1</v>
      </c>
      <c r="I157" s="5">
        <f t="shared" ca="1" si="16"/>
        <v>0</v>
      </c>
      <c r="J157" s="5">
        <f t="shared" ca="1" si="17"/>
        <v>0</v>
      </c>
      <c r="K157" s="5">
        <f t="shared" ca="1" si="18"/>
        <v>1</v>
      </c>
      <c r="L157" s="10">
        <f t="shared" si="19"/>
        <v>315</v>
      </c>
      <c r="M157" s="10">
        <f t="shared" si="22"/>
        <v>184.49999999999997</v>
      </c>
      <c r="N157" s="10">
        <f t="shared" si="20"/>
        <v>63.500000000000028</v>
      </c>
      <c r="O157" s="2"/>
      <c r="P157" s="2"/>
      <c r="Q157" s="2"/>
      <c r="R157" s="2"/>
      <c r="S157" s="2"/>
      <c r="T157" s="2"/>
    </row>
    <row r="158" spans="1:20" x14ac:dyDescent="0.45">
      <c r="A158" s="61">
        <v>41765</v>
      </c>
      <c r="B158" s="4">
        <v>45</v>
      </c>
      <c r="C158" s="2" t="s">
        <v>6</v>
      </c>
      <c r="D158" s="6">
        <v>0.33</v>
      </c>
      <c r="E158" s="1">
        <v>14</v>
      </c>
      <c r="F158" s="5">
        <v>0</v>
      </c>
      <c r="G158" s="7">
        <v>7</v>
      </c>
      <c r="H158" s="5">
        <f t="shared" si="21"/>
        <v>1</v>
      </c>
      <c r="I158" s="5">
        <f t="shared" ca="1" si="16"/>
        <v>1</v>
      </c>
      <c r="J158" s="5">
        <f t="shared" ca="1" si="17"/>
        <v>0</v>
      </c>
      <c r="K158" s="5">
        <f t="shared" ca="1" si="18"/>
        <v>0</v>
      </c>
      <c r="L158" s="10">
        <f t="shared" si="19"/>
        <v>315</v>
      </c>
      <c r="M158" s="10">
        <f t="shared" si="22"/>
        <v>92.249999999999986</v>
      </c>
      <c r="N158" s="10">
        <f t="shared" si="20"/>
        <v>144.75</v>
      </c>
      <c r="O158" s="2"/>
      <c r="P158" s="2"/>
      <c r="Q158" s="2"/>
      <c r="R158" s="2"/>
      <c r="S158" s="2"/>
      <c r="T158" s="2"/>
    </row>
    <row r="159" spans="1:20" x14ac:dyDescent="0.45">
      <c r="A159" s="61">
        <v>41766</v>
      </c>
      <c r="B159" s="4">
        <v>39</v>
      </c>
      <c r="C159" s="2" t="s">
        <v>8</v>
      </c>
      <c r="D159" s="6">
        <v>0.68</v>
      </c>
      <c r="E159" s="1">
        <v>17</v>
      </c>
      <c r="F159" s="5">
        <v>0</v>
      </c>
      <c r="G159" s="7">
        <v>7</v>
      </c>
      <c r="H159" s="5">
        <f t="shared" si="21"/>
        <v>1</v>
      </c>
      <c r="I159" s="5">
        <f t="shared" ca="1" si="16"/>
        <v>0</v>
      </c>
      <c r="J159" s="5">
        <f t="shared" ca="1" si="17"/>
        <v>0</v>
      </c>
      <c r="K159" s="5">
        <f t="shared" ca="1" si="18"/>
        <v>1</v>
      </c>
      <c r="L159" s="10">
        <f t="shared" si="19"/>
        <v>273</v>
      </c>
      <c r="M159" s="10">
        <f t="shared" si="22"/>
        <v>159.89999999999998</v>
      </c>
      <c r="N159" s="10">
        <f t="shared" si="20"/>
        <v>46.100000000000023</v>
      </c>
      <c r="O159" s="2"/>
      <c r="P159" s="2"/>
      <c r="Q159" s="2"/>
      <c r="R159" s="2"/>
      <c r="S159" s="2"/>
      <c r="T159" s="2"/>
    </row>
    <row r="160" spans="1:20" x14ac:dyDescent="0.45">
      <c r="A160" s="61">
        <v>41767</v>
      </c>
      <c r="B160" s="4">
        <v>92</v>
      </c>
      <c r="C160" s="2" t="s">
        <v>8</v>
      </c>
      <c r="D160" s="6">
        <v>0.24</v>
      </c>
      <c r="E160" s="1">
        <v>11</v>
      </c>
      <c r="F160" s="5">
        <v>0</v>
      </c>
      <c r="G160" s="7">
        <v>7</v>
      </c>
      <c r="H160" s="5">
        <f t="shared" si="21"/>
        <v>0</v>
      </c>
      <c r="I160" s="5">
        <f t="shared" ca="1" si="16"/>
        <v>0</v>
      </c>
      <c r="J160" s="5">
        <f t="shared" ca="1" si="17"/>
        <v>0</v>
      </c>
      <c r="K160" s="5">
        <f t="shared" ca="1" si="18"/>
        <v>1</v>
      </c>
      <c r="L160" s="10">
        <f t="shared" si="19"/>
        <v>644</v>
      </c>
      <c r="M160" s="10">
        <f t="shared" si="22"/>
        <v>377.2</v>
      </c>
      <c r="N160" s="10">
        <f t="shared" si="20"/>
        <v>199.8</v>
      </c>
      <c r="O160" s="2"/>
      <c r="P160" s="2"/>
      <c r="Q160" s="2"/>
      <c r="R160" s="2"/>
      <c r="S160" s="2"/>
      <c r="T160" s="2"/>
    </row>
    <row r="161" spans="1:20" x14ac:dyDescent="0.45">
      <c r="A161" s="61">
        <v>41768</v>
      </c>
      <c r="B161" s="4">
        <v>35</v>
      </c>
      <c r="C161" s="2" t="s">
        <v>9</v>
      </c>
      <c r="D161" s="6">
        <v>0.81</v>
      </c>
      <c r="E161" s="1">
        <v>18</v>
      </c>
      <c r="F161" s="5">
        <v>1</v>
      </c>
      <c r="G161" s="7">
        <v>8</v>
      </c>
      <c r="H161" s="5">
        <f t="shared" si="21"/>
        <v>0</v>
      </c>
      <c r="I161" s="5">
        <f t="shared" ca="1" si="16"/>
        <v>0</v>
      </c>
      <c r="J161" s="5">
        <f t="shared" ca="1" si="17"/>
        <v>0</v>
      </c>
      <c r="K161" s="5">
        <f t="shared" ca="1" si="18"/>
        <v>0</v>
      </c>
      <c r="L161" s="10">
        <f t="shared" si="19"/>
        <v>280</v>
      </c>
      <c r="M161" s="10">
        <f t="shared" si="22"/>
        <v>122.15</v>
      </c>
      <c r="N161" s="10">
        <f t="shared" si="20"/>
        <v>139.85</v>
      </c>
      <c r="O161" s="2"/>
      <c r="P161" s="2"/>
      <c r="Q161" s="2"/>
      <c r="R161" s="2"/>
      <c r="S161" s="2"/>
      <c r="T161" s="2"/>
    </row>
    <row r="162" spans="1:20" x14ac:dyDescent="0.45">
      <c r="A162" s="61">
        <v>41769</v>
      </c>
      <c r="B162" s="4">
        <v>70</v>
      </c>
      <c r="C162" s="2" t="s">
        <v>9</v>
      </c>
      <c r="D162" s="6">
        <v>0.61</v>
      </c>
      <c r="E162" s="1">
        <v>9</v>
      </c>
      <c r="F162" s="5">
        <v>0</v>
      </c>
      <c r="G162" s="7">
        <v>8</v>
      </c>
      <c r="H162" s="5">
        <f t="shared" si="21"/>
        <v>0</v>
      </c>
      <c r="I162" s="5">
        <f t="shared" ca="1" si="16"/>
        <v>0</v>
      </c>
      <c r="J162" s="5">
        <f t="shared" ca="1" si="17"/>
        <v>0</v>
      </c>
      <c r="K162" s="5">
        <f t="shared" ca="1" si="18"/>
        <v>0</v>
      </c>
      <c r="L162" s="10">
        <f t="shared" si="19"/>
        <v>560</v>
      </c>
      <c r="M162" s="10">
        <f t="shared" si="22"/>
        <v>244.3</v>
      </c>
      <c r="N162" s="10">
        <f t="shared" si="20"/>
        <v>297.7</v>
      </c>
      <c r="O162" s="2"/>
      <c r="P162" s="2"/>
      <c r="Q162" s="2"/>
      <c r="R162" s="2"/>
      <c r="S162" s="2"/>
      <c r="T162" s="2"/>
    </row>
    <row r="163" spans="1:20" x14ac:dyDescent="0.45">
      <c r="A163" s="61">
        <v>41770</v>
      </c>
      <c r="B163" s="4">
        <v>60</v>
      </c>
      <c r="C163" s="2" t="s">
        <v>7</v>
      </c>
      <c r="D163" s="6">
        <v>0.26</v>
      </c>
      <c r="E163" s="1">
        <v>13</v>
      </c>
      <c r="F163" s="5">
        <v>0</v>
      </c>
      <c r="G163" s="7">
        <v>9</v>
      </c>
      <c r="H163" s="5">
        <f t="shared" si="21"/>
        <v>1</v>
      </c>
      <c r="I163" s="5">
        <f t="shared" ca="1" si="16"/>
        <v>0</v>
      </c>
      <c r="J163" s="5">
        <f t="shared" ca="1" si="17"/>
        <v>1</v>
      </c>
      <c r="K163" s="5">
        <f t="shared" ca="1" si="18"/>
        <v>0</v>
      </c>
      <c r="L163" s="10">
        <f t="shared" si="19"/>
        <v>540</v>
      </c>
      <c r="M163" s="10">
        <f t="shared" si="22"/>
        <v>135.6</v>
      </c>
      <c r="N163" s="10">
        <f t="shared" si="20"/>
        <v>351.2</v>
      </c>
      <c r="O163" s="2"/>
      <c r="P163" s="2"/>
      <c r="Q163" s="2"/>
      <c r="R163" s="2"/>
      <c r="S163" s="2"/>
      <c r="T163" s="2"/>
    </row>
    <row r="164" spans="1:20" x14ac:dyDescent="0.45">
      <c r="A164" s="61">
        <v>41771</v>
      </c>
      <c r="B164" s="4">
        <v>15</v>
      </c>
      <c r="C164" s="2" t="s">
        <v>9</v>
      </c>
      <c r="D164" s="6">
        <v>0.86</v>
      </c>
      <c r="E164" s="1">
        <v>8</v>
      </c>
      <c r="F164" s="5">
        <v>0</v>
      </c>
      <c r="G164" s="7">
        <v>8</v>
      </c>
      <c r="H164" s="5">
        <f t="shared" si="21"/>
        <v>1</v>
      </c>
      <c r="I164" s="5">
        <f t="shared" ca="1" si="16"/>
        <v>0</v>
      </c>
      <c r="J164" s="5">
        <f t="shared" ca="1" si="17"/>
        <v>0</v>
      </c>
      <c r="K164" s="5">
        <f t="shared" ca="1" si="18"/>
        <v>0</v>
      </c>
      <c r="L164" s="10">
        <f t="shared" si="19"/>
        <v>120</v>
      </c>
      <c r="M164" s="10">
        <f t="shared" si="22"/>
        <v>52.35</v>
      </c>
      <c r="N164" s="10">
        <f t="shared" si="20"/>
        <v>49.650000000000006</v>
      </c>
      <c r="O164" s="2"/>
      <c r="P164" s="2"/>
      <c r="Q164" s="2"/>
      <c r="R164" s="2"/>
      <c r="S164" s="2"/>
      <c r="T164" s="2"/>
    </row>
    <row r="165" spans="1:20" x14ac:dyDescent="0.45">
      <c r="A165" s="61">
        <v>41772</v>
      </c>
      <c r="B165" s="4">
        <v>12</v>
      </c>
      <c r="C165" s="2" t="s">
        <v>9</v>
      </c>
      <c r="D165" s="6">
        <v>0.64</v>
      </c>
      <c r="E165" s="1">
        <v>11</v>
      </c>
      <c r="F165" s="5">
        <v>0</v>
      </c>
      <c r="G165" s="7">
        <v>8</v>
      </c>
      <c r="H165" s="5">
        <f t="shared" si="21"/>
        <v>1</v>
      </c>
      <c r="I165" s="5">
        <f t="shared" ca="1" si="16"/>
        <v>0</v>
      </c>
      <c r="J165" s="5">
        <f t="shared" ca="1" si="17"/>
        <v>0</v>
      </c>
      <c r="K165" s="5">
        <f t="shared" ca="1" si="18"/>
        <v>0</v>
      </c>
      <c r="L165" s="10">
        <f t="shared" si="19"/>
        <v>96</v>
      </c>
      <c r="M165" s="10">
        <f t="shared" si="22"/>
        <v>41.88</v>
      </c>
      <c r="N165" s="10">
        <f t="shared" si="20"/>
        <v>36.119999999999997</v>
      </c>
      <c r="O165" s="2"/>
      <c r="P165" s="2"/>
      <c r="Q165" s="2"/>
      <c r="R165" s="2"/>
      <c r="S165" s="2"/>
      <c r="T165" s="2"/>
    </row>
    <row r="166" spans="1:20" x14ac:dyDescent="0.45">
      <c r="A166" s="61">
        <v>41773</v>
      </c>
      <c r="B166" s="4">
        <v>48</v>
      </c>
      <c r="C166" s="2" t="s">
        <v>9</v>
      </c>
      <c r="D166" s="6">
        <v>0.08</v>
      </c>
      <c r="E166" s="1">
        <v>11</v>
      </c>
      <c r="F166" s="5">
        <v>0</v>
      </c>
      <c r="G166" s="7">
        <v>6</v>
      </c>
      <c r="H166" s="5">
        <f t="shared" si="21"/>
        <v>1</v>
      </c>
      <c r="I166" s="5">
        <f t="shared" ca="1" si="16"/>
        <v>0</v>
      </c>
      <c r="J166" s="5">
        <f t="shared" ca="1" si="17"/>
        <v>0</v>
      </c>
      <c r="K166" s="5">
        <f t="shared" ca="1" si="18"/>
        <v>0</v>
      </c>
      <c r="L166" s="10">
        <f t="shared" si="19"/>
        <v>288</v>
      </c>
      <c r="M166" s="10">
        <f t="shared" si="22"/>
        <v>167.52</v>
      </c>
      <c r="N166" s="10">
        <f t="shared" si="20"/>
        <v>102.47999999999999</v>
      </c>
      <c r="O166" s="2"/>
      <c r="P166" s="2"/>
      <c r="Q166" s="2"/>
      <c r="R166" s="2"/>
      <c r="S166" s="2"/>
      <c r="T166" s="2"/>
    </row>
    <row r="167" spans="1:20" x14ac:dyDescent="0.45">
      <c r="A167" s="61">
        <v>41774</v>
      </c>
      <c r="B167" s="4">
        <v>65</v>
      </c>
      <c r="C167" s="2" t="s">
        <v>7</v>
      </c>
      <c r="D167" s="6">
        <v>0.62</v>
      </c>
      <c r="E167" s="1">
        <v>10</v>
      </c>
      <c r="F167" s="5">
        <v>1</v>
      </c>
      <c r="G167" s="7">
        <v>8</v>
      </c>
      <c r="H167" s="5">
        <f t="shared" si="21"/>
        <v>0</v>
      </c>
      <c r="I167" s="5">
        <f t="shared" ca="1" si="16"/>
        <v>0</v>
      </c>
      <c r="J167" s="5">
        <f t="shared" ca="1" si="17"/>
        <v>1</v>
      </c>
      <c r="K167" s="5">
        <f t="shared" ca="1" si="18"/>
        <v>0</v>
      </c>
      <c r="L167" s="10">
        <f t="shared" si="19"/>
        <v>520</v>
      </c>
      <c r="M167" s="10">
        <f t="shared" si="22"/>
        <v>146.89999999999998</v>
      </c>
      <c r="N167" s="10">
        <f t="shared" si="20"/>
        <v>319.90000000000003</v>
      </c>
      <c r="O167" s="2"/>
      <c r="P167" s="2"/>
      <c r="Q167" s="2"/>
      <c r="R167" s="2"/>
      <c r="S167" s="2"/>
      <c r="T167" s="2"/>
    </row>
    <row r="168" spans="1:20" x14ac:dyDescent="0.45">
      <c r="A168" s="61">
        <v>41775</v>
      </c>
      <c r="B168" s="4">
        <v>55</v>
      </c>
      <c r="C168" s="2" t="s">
        <v>9</v>
      </c>
      <c r="D168" s="6">
        <v>0.43</v>
      </c>
      <c r="E168" s="1">
        <v>14</v>
      </c>
      <c r="F168" s="5">
        <v>0</v>
      </c>
      <c r="G168" s="7">
        <v>7</v>
      </c>
      <c r="H168" s="5">
        <f t="shared" si="21"/>
        <v>0</v>
      </c>
      <c r="I168" s="5">
        <f t="shared" ca="1" si="16"/>
        <v>0</v>
      </c>
      <c r="J168" s="5">
        <f t="shared" ca="1" si="17"/>
        <v>0</v>
      </c>
      <c r="K168" s="5">
        <f t="shared" ca="1" si="18"/>
        <v>0</v>
      </c>
      <c r="L168" s="10">
        <f t="shared" si="19"/>
        <v>385</v>
      </c>
      <c r="M168" s="10">
        <f t="shared" si="22"/>
        <v>191.95000000000002</v>
      </c>
      <c r="N168" s="10">
        <f t="shared" si="20"/>
        <v>175.04999999999998</v>
      </c>
      <c r="O168" s="2"/>
      <c r="P168" s="2"/>
      <c r="Q168" s="2"/>
      <c r="R168" s="2"/>
      <c r="S168" s="2"/>
      <c r="T168" s="2"/>
    </row>
    <row r="169" spans="1:20" x14ac:dyDescent="0.45">
      <c r="A169" s="61">
        <v>41776</v>
      </c>
      <c r="B169" s="4">
        <v>125</v>
      </c>
      <c r="C169" s="2" t="s">
        <v>9</v>
      </c>
      <c r="D169" s="6">
        <v>0.75</v>
      </c>
      <c r="E169" s="1">
        <v>9</v>
      </c>
      <c r="F169" s="5">
        <v>1</v>
      </c>
      <c r="G169" s="7">
        <v>8</v>
      </c>
      <c r="H169" s="5">
        <f t="shared" si="21"/>
        <v>0</v>
      </c>
      <c r="I169" s="5">
        <f t="shared" ca="1" si="16"/>
        <v>0</v>
      </c>
      <c r="J169" s="5">
        <f t="shared" ca="1" si="17"/>
        <v>0</v>
      </c>
      <c r="K169" s="5">
        <f t="shared" ca="1" si="18"/>
        <v>0</v>
      </c>
      <c r="L169" s="10">
        <f t="shared" si="19"/>
        <v>1000</v>
      </c>
      <c r="M169" s="10">
        <f t="shared" si="22"/>
        <v>436.25</v>
      </c>
      <c r="N169" s="10">
        <f t="shared" si="20"/>
        <v>545.75</v>
      </c>
      <c r="O169" s="2"/>
      <c r="P169" s="2"/>
      <c r="Q169" s="2"/>
      <c r="R169" s="2"/>
      <c r="S169" s="2"/>
      <c r="T169" s="2"/>
    </row>
    <row r="170" spans="1:20" x14ac:dyDescent="0.45">
      <c r="A170" s="61">
        <v>41777</v>
      </c>
      <c r="B170" s="4">
        <v>60</v>
      </c>
      <c r="C170" s="2" t="s">
        <v>6</v>
      </c>
      <c r="D170" s="6">
        <v>0.52</v>
      </c>
      <c r="E170" s="1">
        <v>13</v>
      </c>
      <c r="F170" s="5">
        <v>0</v>
      </c>
      <c r="G170" s="7">
        <v>8</v>
      </c>
      <c r="H170" s="5">
        <f t="shared" si="21"/>
        <v>1</v>
      </c>
      <c r="I170" s="5">
        <f t="shared" ca="1" si="16"/>
        <v>1</v>
      </c>
      <c r="J170" s="5">
        <f t="shared" ca="1" si="17"/>
        <v>0</v>
      </c>
      <c r="K170" s="5">
        <f t="shared" ca="1" si="18"/>
        <v>0</v>
      </c>
      <c r="L170" s="10">
        <f t="shared" si="19"/>
        <v>480</v>
      </c>
      <c r="M170" s="10">
        <f t="shared" si="22"/>
        <v>122.99999999999999</v>
      </c>
      <c r="N170" s="10">
        <f t="shared" si="20"/>
        <v>279</v>
      </c>
      <c r="O170" s="2"/>
      <c r="P170" s="2"/>
      <c r="Q170" s="2"/>
      <c r="R170" s="2"/>
      <c r="S170" s="2"/>
      <c r="T170" s="2"/>
    </row>
    <row r="171" spans="1:20" x14ac:dyDescent="0.45">
      <c r="A171" s="61">
        <v>41778</v>
      </c>
      <c r="B171" s="4">
        <v>36</v>
      </c>
      <c r="C171" s="2" t="s">
        <v>7</v>
      </c>
      <c r="D171" s="6">
        <v>0.54</v>
      </c>
      <c r="E171" s="1">
        <v>9</v>
      </c>
      <c r="F171" s="5">
        <v>0</v>
      </c>
      <c r="G171" s="7">
        <v>9</v>
      </c>
      <c r="H171" s="5">
        <f t="shared" si="21"/>
        <v>1</v>
      </c>
      <c r="I171" s="5">
        <f t="shared" ca="1" si="16"/>
        <v>0</v>
      </c>
      <c r="J171" s="5">
        <f t="shared" ca="1" si="17"/>
        <v>1</v>
      </c>
      <c r="K171" s="5">
        <f t="shared" ca="1" si="18"/>
        <v>0</v>
      </c>
      <c r="L171" s="10">
        <f t="shared" si="19"/>
        <v>324</v>
      </c>
      <c r="M171" s="10">
        <f t="shared" si="22"/>
        <v>81.359999999999985</v>
      </c>
      <c r="N171" s="10">
        <f t="shared" si="20"/>
        <v>189.44</v>
      </c>
      <c r="O171" s="2"/>
      <c r="P171" s="2"/>
      <c r="Q171" s="2"/>
      <c r="R171" s="2"/>
      <c r="S171" s="2"/>
      <c r="T171" s="2"/>
    </row>
    <row r="172" spans="1:20" x14ac:dyDescent="0.45">
      <c r="A172" s="61">
        <v>41779</v>
      </c>
      <c r="B172" s="4">
        <v>55</v>
      </c>
      <c r="C172" s="2" t="s">
        <v>8</v>
      </c>
      <c r="D172" s="6">
        <v>0.46</v>
      </c>
      <c r="E172" s="1">
        <v>15</v>
      </c>
      <c r="F172" s="5">
        <v>0</v>
      </c>
      <c r="G172" s="7">
        <v>8</v>
      </c>
      <c r="H172" s="5">
        <f t="shared" si="21"/>
        <v>1</v>
      </c>
      <c r="I172" s="5">
        <f t="shared" ca="1" si="16"/>
        <v>0</v>
      </c>
      <c r="J172" s="5">
        <f t="shared" ca="1" si="17"/>
        <v>0</v>
      </c>
      <c r="K172" s="5">
        <f t="shared" ca="1" si="18"/>
        <v>1</v>
      </c>
      <c r="L172" s="10">
        <f t="shared" si="19"/>
        <v>440</v>
      </c>
      <c r="M172" s="10">
        <f t="shared" si="22"/>
        <v>225.49999999999997</v>
      </c>
      <c r="N172" s="10">
        <f t="shared" si="20"/>
        <v>147.50000000000003</v>
      </c>
      <c r="O172" s="2"/>
      <c r="P172" s="2"/>
      <c r="Q172" s="2"/>
      <c r="R172" s="2"/>
      <c r="S172" s="2"/>
      <c r="T172" s="2"/>
    </row>
    <row r="173" spans="1:20" x14ac:dyDescent="0.45">
      <c r="A173" s="61">
        <v>41780</v>
      </c>
      <c r="B173" s="4">
        <v>45</v>
      </c>
      <c r="C173" s="2" t="s">
        <v>6</v>
      </c>
      <c r="D173" s="6">
        <v>0.45</v>
      </c>
      <c r="E173" s="1">
        <v>11</v>
      </c>
      <c r="F173" s="5">
        <v>0</v>
      </c>
      <c r="G173" s="7">
        <v>8</v>
      </c>
      <c r="H173" s="5">
        <f t="shared" si="21"/>
        <v>1</v>
      </c>
      <c r="I173" s="5">
        <f t="shared" ca="1" si="16"/>
        <v>1</v>
      </c>
      <c r="J173" s="5">
        <f t="shared" ca="1" si="17"/>
        <v>0</v>
      </c>
      <c r="K173" s="5">
        <f t="shared" ca="1" si="18"/>
        <v>0</v>
      </c>
      <c r="L173" s="10">
        <f t="shared" si="19"/>
        <v>360</v>
      </c>
      <c r="M173" s="10">
        <f t="shared" si="22"/>
        <v>92.249999999999986</v>
      </c>
      <c r="N173" s="10">
        <f t="shared" si="20"/>
        <v>189.75</v>
      </c>
      <c r="O173" s="2"/>
      <c r="P173" s="2"/>
      <c r="Q173" s="2"/>
      <c r="R173" s="2"/>
      <c r="S173" s="2"/>
      <c r="T173" s="2"/>
    </row>
    <row r="174" spans="1:20" x14ac:dyDescent="0.45">
      <c r="A174" s="61">
        <v>41781</v>
      </c>
      <c r="B174" s="4">
        <v>35</v>
      </c>
      <c r="C174" s="2" t="s">
        <v>7</v>
      </c>
      <c r="D174" s="6">
        <v>0.99</v>
      </c>
      <c r="E174" s="1">
        <v>11</v>
      </c>
      <c r="F174" s="5">
        <v>1</v>
      </c>
      <c r="G174" s="7">
        <v>9</v>
      </c>
      <c r="H174" s="5">
        <f t="shared" si="21"/>
        <v>0</v>
      </c>
      <c r="I174" s="5">
        <f t="shared" ca="1" si="16"/>
        <v>0</v>
      </c>
      <c r="J174" s="5">
        <f t="shared" ca="1" si="17"/>
        <v>1</v>
      </c>
      <c r="K174" s="5">
        <f t="shared" ca="1" si="18"/>
        <v>0</v>
      </c>
      <c r="L174" s="10">
        <f t="shared" si="19"/>
        <v>315</v>
      </c>
      <c r="M174" s="10">
        <f t="shared" si="22"/>
        <v>79.099999999999994</v>
      </c>
      <c r="N174" s="10">
        <f t="shared" si="20"/>
        <v>182.7</v>
      </c>
      <c r="O174" s="2"/>
      <c r="P174" s="2"/>
      <c r="Q174" s="2"/>
      <c r="R174" s="2"/>
      <c r="S174" s="2"/>
      <c r="T174" s="2"/>
    </row>
    <row r="175" spans="1:20" x14ac:dyDescent="0.45">
      <c r="A175" s="61">
        <v>41782</v>
      </c>
      <c r="B175" s="4">
        <v>135</v>
      </c>
      <c r="C175" s="2" t="s">
        <v>7</v>
      </c>
      <c r="D175" s="6">
        <v>0.04</v>
      </c>
      <c r="E175" s="1">
        <v>16</v>
      </c>
      <c r="F175" s="5">
        <v>1</v>
      </c>
      <c r="G175" s="7">
        <v>7</v>
      </c>
      <c r="H175" s="5">
        <f t="shared" si="21"/>
        <v>0</v>
      </c>
      <c r="I175" s="5">
        <f t="shared" ca="1" si="16"/>
        <v>0</v>
      </c>
      <c r="J175" s="5">
        <f t="shared" ca="1" si="17"/>
        <v>1</v>
      </c>
      <c r="K175" s="5">
        <f t="shared" ca="1" si="18"/>
        <v>0</v>
      </c>
      <c r="L175" s="10">
        <f t="shared" si="19"/>
        <v>945</v>
      </c>
      <c r="M175" s="10">
        <f t="shared" si="22"/>
        <v>305.09999999999997</v>
      </c>
      <c r="N175" s="10">
        <f t="shared" si="20"/>
        <v>586.70000000000005</v>
      </c>
      <c r="O175" s="2"/>
      <c r="P175" s="2"/>
      <c r="Q175" s="2"/>
      <c r="R175" s="2"/>
      <c r="S175" s="2"/>
      <c r="T175" s="2"/>
    </row>
    <row r="176" spans="1:20" x14ac:dyDescent="0.45">
      <c r="A176" s="61">
        <v>41783</v>
      </c>
      <c r="B176" s="4">
        <v>85</v>
      </c>
      <c r="C176" s="2" t="s">
        <v>6</v>
      </c>
      <c r="D176" s="6">
        <v>0.66</v>
      </c>
      <c r="E176" s="1">
        <v>10</v>
      </c>
      <c r="F176" s="5">
        <v>0</v>
      </c>
      <c r="G176" s="7">
        <v>7</v>
      </c>
      <c r="H176" s="5">
        <f t="shared" si="21"/>
        <v>0</v>
      </c>
      <c r="I176" s="5">
        <f t="shared" ca="1" si="16"/>
        <v>1</v>
      </c>
      <c r="J176" s="5">
        <f t="shared" ca="1" si="17"/>
        <v>0</v>
      </c>
      <c r="K176" s="5">
        <f t="shared" ca="1" si="18"/>
        <v>0</v>
      </c>
      <c r="L176" s="10">
        <f t="shared" si="19"/>
        <v>595</v>
      </c>
      <c r="M176" s="10">
        <f t="shared" si="22"/>
        <v>174.24999999999997</v>
      </c>
      <c r="N176" s="10">
        <f t="shared" si="20"/>
        <v>342.75</v>
      </c>
      <c r="O176" s="2"/>
      <c r="P176" s="2"/>
      <c r="Q176" s="2"/>
      <c r="R176" s="2"/>
      <c r="S176" s="2"/>
      <c r="T176" s="2"/>
    </row>
    <row r="177" spans="1:20" x14ac:dyDescent="0.45">
      <c r="A177" s="61">
        <v>41784</v>
      </c>
      <c r="B177" s="4">
        <v>81</v>
      </c>
      <c r="C177" s="2" t="s">
        <v>9</v>
      </c>
      <c r="D177" s="6">
        <v>0.17</v>
      </c>
      <c r="E177" s="1">
        <v>10</v>
      </c>
      <c r="F177" s="5">
        <v>0</v>
      </c>
      <c r="G177" s="7">
        <v>10</v>
      </c>
      <c r="H177" s="5">
        <f t="shared" si="21"/>
        <v>1</v>
      </c>
      <c r="I177" s="5">
        <f t="shared" ca="1" si="16"/>
        <v>0</v>
      </c>
      <c r="J177" s="5">
        <f t="shared" ca="1" si="17"/>
        <v>0</v>
      </c>
      <c r="K177" s="5">
        <f t="shared" ca="1" si="18"/>
        <v>0</v>
      </c>
      <c r="L177" s="10">
        <f t="shared" si="19"/>
        <v>810</v>
      </c>
      <c r="M177" s="10">
        <f t="shared" si="22"/>
        <v>282.69</v>
      </c>
      <c r="N177" s="10">
        <f t="shared" si="20"/>
        <v>509.30999999999995</v>
      </c>
      <c r="O177" s="2"/>
      <c r="P177" s="2"/>
      <c r="Q177" s="2"/>
      <c r="R177" s="2"/>
      <c r="S177" s="2"/>
      <c r="T177" s="2"/>
    </row>
    <row r="178" spans="1:20" x14ac:dyDescent="0.45">
      <c r="A178" s="61">
        <v>41785</v>
      </c>
      <c r="B178" s="4">
        <v>25</v>
      </c>
      <c r="C178" s="2" t="s">
        <v>8</v>
      </c>
      <c r="D178" s="6">
        <v>0.72</v>
      </c>
      <c r="E178" s="1">
        <v>8</v>
      </c>
      <c r="F178" s="5">
        <v>0</v>
      </c>
      <c r="G178" s="7">
        <v>7</v>
      </c>
      <c r="H178" s="5">
        <f t="shared" si="21"/>
        <v>1</v>
      </c>
      <c r="I178" s="5">
        <f t="shared" ca="1" si="16"/>
        <v>0</v>
      </c>
      <c r="J178" s="5">
        <f t="shared" ca="1" si="17"/>
        <v>0</v>
      </c>
      <c r="K178" s="5">
        <f t="shared" ca="1" si="18"/>
        <v>1</v>
      </c>
      <c r="L178" s="10">
        <f t="shared" si="19"/>
        <v>175</v>
      </c>
      <c r="M178" s="10">
        <f t="shared" si="22"/>
        <v>102.49999999999999</v>
      </c>
      <c r="N178" s="10">
        <f t="shared" si="20"/>
        <v>5.5000000000000142</v>
      </c>
      <c r="O178" s="2"/>
      <c r="P178" s="2"/>
      <c r="Q178" s="2"/>
      <c r="R178" s="2"/>
      <c r="S178" s="2"/>
      <c r="T178" s="2"/>
    </row>
    <row r="179" spans="1:20" x14ac:dyDescent="0.45">
      <c r="A179" s="61">
        <v>41786</v>
      </c>
      <c r="B179" s="4">
        <v>80</v>
      </c>
      <c r="C179" s="2" t="s">
        <v>8</v>
      </c>
      <c r="D179" s="6">
        <v>0.77</v>
      </c>
      <c r="E179" s="1">
        <v>12</v>
      </c>
      <c r="F179" s="5">
        <v>0</v>
      </c>
      <c r="G179" s="7">
        <v>7</v>
      </c>
      <c r="H179" s="5">
        <f t="shared" si="21"/>
        <v>1</v>
      </c>
      <c r="I179" s="5">
        <f t="shared" ca="1" si="16"/>
        <v>0</v>
      </c>
      <c r="J179" s="5">
        <f t="shared" ca="1" si="17"/>
        <v>0</v>
      </c>
      <c r="K179" s="5">
        <f t="shared" ca="1" si="18"/>
        <v>1</v>
      </c>
      <c r="L179" s="10">
        <f t="shared" si="19"/>
        <v>560</v>
      </c>
      <c r="M179" s="10">
        <f t="shared" si="22"/>
        <v>328</v>
      </c>
      <c r="N179" s="10">
        <f t="shared" si="20"/>
        <v>165</v>
      </c>
      <c r="O179" s="2"/>
      <c r="P179" s="2"/>
      <c r="Q179" s="2"/>
      <c r="R179" s="2"/>
      <c r="S179" s="2"/>
      <c r="T179" s="2"/>
    </row>
    <row r="180" spans="1:20" x14ac:dyDescent="0.45">
      <c r="A180" s="61">
        <v>41787</v>
      </c>
      <c r="B180" s="4">
        <v>42</v>
      </c>
      <c r="C180" s="2" t="s">
        <v>6</v>
      </c>
      <c r="D180" s="6">
        <v>0.24</v>
      </c>
      <c r="E180" s="1">
        <v>11</v>
      </c>
      <c r="F180" s="5">
        <v>0</v>
      </c>
      <c r="G180" s="7">
        <v>9</v>
      </c>
      <c r="H180" s="5">
        <f t="shared" si="21"/>
        <v>1</v>
      </c>
      <c r="I180" s="5">
        <f t="shared" ca="1" si="16"/>
        <v>1</v>
      </c>
      <c r="J180" s="5">
        <f t="shared" ca="1" si="17"/>
        <v>0</v>
      </c>
      <c r="K180" s="5">
        <f t="shared" ca="1" si="18"/>
        <v>0</v>
      </c>
      <c r="L180" s="10">
        <f t="shared" si="19"/>
        <v>378</v>
      </c>
      <c r="M180" s="10">
        <f t="shared" si="22"/>
        <v>86.1</v>
      </c>
      <c r="N180" s="10">
        <f t="shared" si="20"/>
        <v>213.89999999999998</v>
      </c>
      <c r="O180" s="2"/>
      <c r="P180" s="2"/>
      <c r="Q180" s="2"/>
      <c r="R180" s="2"/>
      <c r="S180" s="2"/>
      <c r="T180" s="2"/>
    </row>
    <row r="181" spans="1:20" x14ac:dyDescent="0.45">
      <c r="A181" s="61">
        <v>41788</v>
      </c>
      <c r="B181" s="4">
        <v>49</v>
      </c>
      <c r="C181" s="2" t="s">
        <v>9</v>
      </c>
      <c r="D181" s="6">
        <v>0.77</v>
      </c>
      <c r="E181" s="1">
        <v>15</v>
      </c>
      <c r="F181" s="5">
        <v>0</v>
      </c>
      <c r="G181" s="7">
        <v>10</v>
      </c>
      <c r="H181" s="5">
        <f t="shared" si="21"/>
        <v>0</v>
      </c>
      <c r="I181" s="5">
        <f t="shared" ca="1" si="16"/>
        <v>0</v>
      </c>
      <c r="J181" s="5">
        <f t="shared" ca="1" si="17"/>
        <v>0</v>
      </c>
      <c r="K181" s="5">
        <f t="shared" ca="1" si="18"/>
        <v>0</v>
      </c>
      <c r="L181" s="10">
        <f t="shared" si="19"/>
        <v>490</v>
      </c>
      <c r="M181" s="10">
        <f t="shared" si="22"/>
        <v>171.01000000000002</v>
      </c>
      <c r="N181" s="10">
        <f t="shared" si="20"/>
        <v>300.99</v>
      </c>
      <c r="O181" s="2"/>
      <c r="P181" s="2"/>
      <c r="Q181" s="2"/>
      <c r="R181" s="2"/>
      <c r="S181" s="2"/>
      <c r="T181" s="2"/>
    </row>
    <row r="182" spans="1:20" x14ac:dyDescent="0.45">
      <c r="A182" s="61">
        <v>41789</v>
      </c>
      <c r="B182" s="4">
        <v>100</v>
      </c>
      <c r="C182" s="2" t="s">
        <v>7</v>
      </c>
      <c r="D182" s="6">
        <v>0.52</v>
      </c>
      <c r="E182" s="1">
        <v>14</v>
      </c>
      <c r="F182" s="5">
        <v>1</v>
      </c>
      <c r="G182" s="7">
        <v>7</v>
      </c>
      <c r="H182" s="5">
        <f t="shared" si="21"/>
        <v>0</v>
      </c>
      <c r="I182" s="5">
        <f t="shared" ca="1" si="16"/>
        <v>0</v>
      </c>
      <c r="J182" s="5">
        <f t="shared" ca="1" si="17"/>
        <v>1</v>
      </c>
      <c r="K182" s="5">
        <f t="shared" ca="1" si="18"/>
        <v>0</v>
      </c>
      <c r="L182" s="10">
        <f t="shared" si="19"/>
        <v>700</v>
      </c>
      <c r="M182" s="10">
        <f t="shared" si="22"/>
        <v>225.99999999999997</v>
      </c>
      <c r="N182" s="10">
        <f t="shared" si="20"/>
        <v>420.8</v>
      </c>
      <c r="O182" s="2"/>
      <c r="P182" s="2"/>
      <c r="Q182" s="2"/>
      <c r="R182" s="2"/>
      <c r="S182" s="2"/>
      <c r="T182" s="2"/>
    </row>
    <row r="183" spans="1:20" x14ac:dyDescent="0.45">
      <c r="A183" s="61">
        <v>41790</v>
      </c>
      <c r="B183" s="4">
        <v>77</v>
      </c>
      <c r="C183" s="2" t="s">
        <v>9</v>
      </c>
      <c r="D183" s="6">
        <v>0.67</v>
      </c>
      <c r="E183" s="1">
        <v>18</v>
      </c>
      <c r="F183" s="5">
        <v>0</v>
      </c>
      <c r="G183" s="7">
        <v>10</v>
      </c>
      <c r="H183" s="5">
        <f t="shared" si="21"/>
        <v>0</v>
      </c>
      <c r="I183" s="5">
        <f t="shared" ca="1" si="16"/>
        <v>0</v>
      </c>
      <c r="J183" s="5">
        <f t="shared" ca="1" si="17"/>
        <v>0</v>
      </c>
      <c r="K183" s="5">
        <f t="shared" ca="1" si="18"/>
        <v>0</v>
      </c>
      <c r="L183" s="10">
        <f t="shared" si="19"/>
        <v>770</v>
      </c>
      <c r="M183" s="10">
        <f t="shared" si="22"/>
        <v>268.73</v>
      </c>
      <c r="N183" s="10">
        <f t="shared" si="20"/>
        <v>483.27</v>
      </c>
      <c r="O183" s="2"/>
      <c r="P183" s="2"/>
      <c r="Q183" s="2"/>
      <c r="R183" s="2"/>
      <c r="S183" s="2"/>
      <c r="T183" s="2"/>
    </row>
    <row r="184" spans="1:20" x14ac:dyDescent="0.45">
      <c r="A184" s="61">
        <v>41791</v>
      </c>
      <c r="B184" s="4">
        <v>115</v>
      </c>
      <c r="C184" s="2" t="s">
        <v>7</v>
      </c>
      <c r="D184" s="6">
        <v>0.54</v>
      </c>
      <c r="E184" s="1">
        <v>23</v>
      </c>
      <c r="F184" s="5">
        <v>1</v>
      </c>
      <c r="G184" s="7">
        <v>8</v>
      </c>
      <c r="H184" s="5">
        <f t="shared" si="21"/>
        <v>1</v>
      </c>
      <c r="I184" s="5">
        <f t="shared" ca="1" si="16"/>
        <v>0</v>
      </c>
      <c r="J184" s="5">
        <f t="shared" ca="1" si="17"/>
        <v>1</v>
      </c>
      <c r="K184" s="5">
        <f t="shared" ca="1" si="18"/>
        <v>0</v>
      </c>
      <c r="L184" s="10">
        <f t="shared" si="19"/>
        <v>920</v>
      </c>
      <c r="M184" s="10">
        <f t="shared" si="22"/>
        <v>259.89999999999998</v>
      </c>
      <c r="N184" s="10">
        <f t="shared" si="20"/>
        <v>606.9</v>
      </c>
      <c r="O184" s="2"/>
      <c r="P184" s="2"/>
      <c r="Q184" s="2"/>
      <c r="R184" s="2"/>
      <c r="S184" s="2"/>
      <c r="T184" s="2"/>
    </row>
    <row r="185" spans="1:20" x14ac:dyDescent="0.45">
      <c r="A185" s="61">
        <v>41792</v>
      </c>
      <c r="B185" s="4">
        <v>42</v>
      </c>
      <c r="C185" s="2" t="s">
        <v>9</v>
      </c>
      <c r="D185" s="6">
        <v>7.0000000000000007E-2</v>
      </c>
      <c r="E185" s="1">
        <v>19</v>
      </c>
      <c r="F185" s="5">
        <v>0</v>
      </c>
      <c r="G185" s="7">
        <v>9</v>
      </c>
      <c r="H185" s="5">
        <f t="shared" si="21"/>
        <v>1</v>
      </c>
      <c r="I185" s="5">
        <f t="shared" ca="1" si="16"/>
        <v>0</v>
      </c>
      <c r="J185" s="5">
        <f t="shared" ca="1" si="17"/>
        <v>0</v>
      </c>
      <c r="K185" s="5">
        <f t="shared" ca="1" si="18"/>
        <v>0</v>
      </c>
      <c r="L185" s="10">
        <f t="shared" si="19"/>
        <v>378</v>
      </c>
      <c r="M185" s="10">
        <f t="shared" si="22"/>
        <v>146.58000000000001</v>
      </c>
      <c r="N185" s="10">
        <f t="shared" si="20"/>
        <v>213.42</v>
      </c>
      <c r="O185" s="2"/>
      <c r="P185" s="2"/>
      <c r="Q185" s="2"/>
      <c r="R185" s="2"/>
      <c r="S185" s="2"/>
      <c r="T185" s="2"/>
    </row>
    <row r="186" spans="1:20" x14ac:dyDescent="0.45">
      <c r="A186" s="61">
        <v>41793</v>
      </c>
      <c r="B186" s="4">
        <v>35</v>
      </c>
      <c r="C186" s="2" t="s">
        <v>7</v>
      </c>
      <c r="D186" s="6">
        <v>0.7</v>
      </c>
      <c r="E186" s="1">
        <v>22</v>
      </c>
      <c r="F186" s="5">
        <v>1</v>
      </c>
      <c r="G186" s="7">
        <v>6</v>
      </c>
      <c r="H186" s="5">
        <f t="shared" si="21"/>
        <v>1</v>
      </c>
      <c r="I186" s="5">
        <f t="shared" ca="1" si="16"/>
        <v>0</v>
      </c>
      <c r="J186" s="5">
        <f t="shared" ca="1" si="17"/>
        <v>1</v>
      </c>
      <c r="K186" s="5">
        <f t="shared" ca="1" si="18"/>
        <v>0</v>
      </c>
      <c r="L186" s="10">
        <f t="shared" si="19"/>
        <v>210</v>
      </c>
      <c r="M186" s="10">
        <f t="shared" si="22"/>
        <v>79.099999999999994</v>
      </c>
      <c r="N186" s="10">
        <f t="shared" si="20"/>
        <v>77.7</v>
      </c>
      <c r="O186" s="2"/>
      <c r="P186" s="2"/>
      <c r="Q186" s="2"/>
      <c r="R186" s="2"/>
      <c r="S186" s="2"/>
      <c r="T186" s="2"/>
    </row>
    <row r="187" spans="1:20" x14ac:dyDescent="0.45">
      <c r="A187" s="61">
        <v>41794</v>
      </c>
      <c r="B187" s="4">
        <v>85</v>
      </c>
      <c r="C187" s="2" t="s">
        <v>8</v>
      </c>
      <c r="D187" s="6">
        <v>0.5</v>
      </c>
      <c r="E187" s="1">
        <v>15</v>
      </c>
      <c r="F187" s="5">
        <v>0</v>
      </c>
      <c r="G187" s="7">
        <v>8</v>
      </c>
      <c r="H187" s="5">
        <f t="shared" si="21"/>
        <v>1</v>
      </c>
      <c r="I187" s="5">
        <f t="shared" ca="1" si="16"/>
        <v>0</v>
      </c>
      <c r="J187" s="5">
        <f t="shared" ca="1" si="17"/>
        <v>0</v>
      </c>
      <c r="K187" s="5">
        <f t="shared" ca="1" si="18"/>
        <v>1</v>
      </c>
      <c r="L187" s="10">
        <f t="shared" si="19"/>
        <v>680</v>
      </c>
      <c r="M187" s="10">
        <f t="shared" si="22"/>
        <v>348.49999999999994</v>
      </c>
      <c r="N187" s="10">
        <f t="shared" si="20"/>
        <v>264.50000000000006</v>
      </c>
      <c r="O187" s="2"/>
      <c r="P187" s="2"/>
      <c r="Q187" s="2"/>
      <c r="R187" s="2"/>
      <c r="S187" s="2"/>
      <c r="T187" s="2"/>
    </row>
    <row r="188" spans="1:20" x14ac:dyDescent="0.45">
      <c r="A188" s="61">
        <v>41795</v>
      </c>
      <c r="B188" s="4">
        <v>40</v>
      </c>
      <c r="C188" s="2" t="s">
        <v>9</v>
      </c>
      <c r="D188" s="6">
        <v>0.24</v>
      </c>
      <c r="E188" s="1">
        <v>15</v>
      </c>
      <c r="F188" s="5">
        <v>0</v>
      </c>
      <c r="G188" s="7">
        <v>6</v>
      </c>
      <c r="H188" s="5">
        <f t="shared" si="21"/>
        <v>0</v>
      </c>
      <c r="I188" s="5">
        <f t="shared" ca="1" si="16"/>
        <v>0</v>
      </c>
      <c r="J188" s="5">
        <f t="shared" ca="1" si="17"/>
        <v>0</v>
      </c>
      <c r="K188" s="5">
        <f t="shared" ca="1" si="18"/>
        <v>0</v>
      </c>
      <c r="L188" s="10">
        <f t="shared" si="19"/>
        <v>240</v>
      </c>
      <c r="M188" s="10">
        <f t="shared" si="22"/>
        <v>139.60000000000002</v>
      </c>
      <c r="N188" s="10">
        <f t="shared" si="20"/>
        <v>82.399999999999977</v>
      </c>
      <c r="O188" s="2"/>
      <c r="P188" s="2"/>
      <c r="Q188" s="2"/>
      <c r="R188" s="2"/>
      <c r="S188" s="2"/>
      <c r="T188" s="2"/>
    </row>
    <row r="189" spans="1:20" x14ac:dyDescent="0.45">
      <c r="A189" s="61">
        <v>41796</v>
      </c>
      <c r="B189" s="4">
        <v>25</v>
      </c>
      <c r="C189" s="2" t="s">
        <v>9</v>
      </c>
      <c r="D189" s="6">
        <v>0.77</v>
      </c>
      <c r="E189" s="1">
        <v>18</v>
      </c>
      <c r="F189" s="5">
        <v>0</v>
      </c>
      <c r="G189" s="7">
        <v>8</v>
      </c>
      <c r="H189" s="5">
        <f t="shared" si="21"/>
        <v>0</v>
      </c>
      <c r="I189" s="5">
        <f t="shared" ca="1" si="16"/>
        <v>0</v>
      </c>
      <c r="J189" s="5">
        <f t="shared" ca="1" si="17"/>
        <v>0</v>
      </c>
      <c r="K189" s="5">
        <f t="shared" ca="1" si="18"/>
        <v>0</v>
      </c>
      <c r="L189" s="10">
        <f t="shared" si="19"/>
        <v>200</v>
      </c>
      <c r="M189" s="10">
        <f t="shared" si="22"/>
        <v>87.25</v>
      </c>
      <c r="N189" s="10">
        <f t="shared" si="20"/>
        <v>94.75</v>
      </c>
      <c r="O189" s="2"/>
      <c r="P189" s="2"/>
      <c r="Q189" s="2"/>
      <c r="R189" s="2"/>
      <c r="S189" s="2"/>
      <c r="T189" s="2"/>
    </row>
    <row r="190" spans="1:20" x14ac:dyDescent="0.45">
      <c r="A190" s="61">
        <v>41797</v>
      </c>
      <c r="B190" s="4">
        <v>77</v>
      </c>
      <c r="C190" s="2" t="s">
        <v>8</v>
      </c>
      <c r="D190" s="6">
        <v>0.71</v>
      </c>
      <c r="E190" s="1">
        <v>22</v>
      </c>
      <c r="F190" s="5">
        <v>0</v>
      </c>
      <c r="G190" s="7">
        <v>8</v>
      </c>
      <c r="H190" s="5">
        <f t="shared" si="21"/>
        <v>0</v>
      </c>
      <c r="I190" s="5">
        <f t="shared" ca="1" si="16"/>
        <v>0</v>
      </c>
      <c r="J190" s="5">
        <f t="shared" ca="1" si="17"/>
        <v>0</v>
      </c>
      <c r="K190" s="5">
        <f t="shared" ca="1" si="18"/>
        <v>1</v>
      </c>
      <c r="L190" s="10">
        <f t="shared" si="19"/>
        <v>616</v>
      </c>
      <c r="M190" s="10">
        <f t="shared" si="22"/>
        <v>315.7</v>
      </c>
      <c r="N190" s="10">
        <f t="shared" si="20"/>
        <v>233.3</v>
      </c>
      <c r="O190" s="2"/>
      <c r="P190" s="2"/>
      <c r="Q190" s="2"/>
      <c r="R190" s="2"/>
      <c r="S190" s="2"/>
      <c r="T190" s="2"/>
    </row>
    <row r="191" spans="1:20" x14ac:dyDescent="0.45">
      <c r="A191" s="61">
        <v>41798</v>
      </c>
      <c r="B191" s="4">
        <v>80</v>
      </c>
      <c r="C191" s="2" t="s">
        <v>6</v>
      </c>
      <c r="D191" s="6">
        <v>0.41</v>
      </c>
      <c r="E191" s="1">
        <v>19</v>
      </c>
      <c r="F191" s="5">
        <v>0</v>
      </c>
      <c r="G191" s="7">
        <v>10</v>
      </c>
      <c r="H191" s="5">
        <f t="shared" si="21"/>
        <v>1</v>
      </c>
      <c r="I191" s="5">
        <f t="shared" ca="1" si="16"/>
        <v>1</v>
      </c>
      <c r="J191" s="5">
        <f t="shared" ca="1" si="17"/>
        <v>0</v>
      </c>
      <c r="K191" s="5">
        <f t="shared" ca="1" si="18"/>
        <v>0</v>
      </c>
      <c r="L191" s="10">
        <f t="shared" si="19"/>
        <v>800</v>
      </c>
      <c r="M191" s="10">
        <f t="shared" si="22"/>
        <v>164</v>
      </c>
      <c r="N191" s="10">
        <f t="shared" si="20"/>
        <v>558</v>
      </c>
      <c r="O191" s="2"/>
      <c r="P191" s="2"/>
      <c r="Q191" s="2"/>
      <c r="R191" s="2"/>
      <c r="S191" s="2"/>
      <c r="T191" s="2"/>
    </row>
    <row r="192" spans="1:20" x14ac:dyDescent="0.45">
      <c r="A192" s="61">
        <v>41799</v>
      </c>
      <c r="B192" s="4">
        <v>125</v>
      </c>
      <c r="C192" s="2" t="s">
        <v>8</v>
      </c>
      <c r="D192" s="6">
        <v>0.51</v>
      </c>
      <c r="E192" s="1">
        <v>22</v>
      </c>
      <c r="F192" s="5">
        <v>1</v>
      </c>
      <c r="G192" s="7">
        <v>8</v>
      </c>
      <c r="H192" s="5">
        <f t="shared" si="21"/>
        <v>1</v>
      </c>
      <c r="I192" s="5">
        <f t="shared" ca="1" si="16"/>
        <v>0</v>
      </c>
      <c r="J192" s="5">
        <f t="shared" ca="1" si="17"/>
        <v>0</v>
      </c>
      <c r="K192" s="5">
        <f t="shared" ca="1" si="18"/>
        <v>1</v>
      </c>
      <c r="L192" s="10">
        <f t="shared" si="19"/>
        <v>1000</v>
      </c>
      <c r="M192" s="10">
        <f t="shared" si="22"/>
        <v>512.5</v>
      </c>
      <c r="N192" s="10">
        <f t="shared" si="20"/>
        <v>420.5</v>
      </c>
      <c r="O192" s="2"/>
      <c r="P192" s="2"/>
      <c r="Q192" s="2"/>
      <c r="R192" s="2"/>
      <c r="S192" s="2"/>
      <c r="T192" s="2"/>
    </row>
    <row r="193" spans="1:20" x14ac:dyDescent="0.45">
      <c r="A193" s="61">
        <v>41800</v>
      </c>
      <c r="B193" s="4">
        <v>130</v>
      </c>
      <c r="C193" s="2" t="s">
        <v>6</v>
      </c>
      <c r="D193" s="6">
        <v>0.39</v>
      </c>
      <c r="E193" s="1">
        <v>17</v>
      </c>
      <c r="F193" s="5">
        <v>1</v>
      </c>
      <c r="G193" s="7">
        <v>9</v>
      </c>
      <c r="H193" s="5">
        <f t="shared" si="21"/>
        <v>1</v>
      </c>
      <c r="I193" s="5">
        <f t="shared" ca="1" si="16"/>
        <v>1</v>
      </c>
      <c r="J193" s="5">
        <f t="shared" ca="1" si="17"/>
        <v>0</v>
      </c>
      <c r="K193" s="5">
        <f t="shared" ca="1" si="18"/>
        <v>0</v>
      </c>
      <c r="L193" s="10">
        <f t="shared" si="19"/>
        <v>1170</v>
      </c>
      <c r="M193" s="10">
        <f t="shared" si="22"/>
        <v>266.5</v>
      </c>
      <c r="N193" s="10">
        <f t="shared" si="20"/>
        <v>825.5</v>
      </c>
      <c r="O193" s="2"/>
      <c r="P193" s="2"/>
      <c r="Q193" s="2"/>
      <c r="R193" s="2"/>
      <c r="S193" s="2"/>
      <c r="T193" s="2"/>
    </row>
    <row r="194" spans="1:20" x14ac:dyDescent="0.45">
      <c r="A194" s="61">
        <v>41801</v>
      </c>
      <c r="B194" s="4">
        <v>70</v>
      </c>
      <c r="C194" s="2" t="s">
        <v>6</v>
      </c>
      <c r="D194" s="6">
        <v>0.14000000000000001</v>
      </c>
      <c r="E194" s="1">
        <v>21</v>
      </c>
      <c r="F194" s="5">
        <v>0</v>
      </c>
      <c r="G194" s="7">
        <v>9</v>
      </c>
      <c r="H194" s="5">
        <f t="shared" si="21"/>
        <v>1</v>
      </c>
      <c r="I194" s="5">
        <f t="shared" ref="I194:I257" ca="1" si="23">IF($C194=$I$4,1,0)</f>
        <v>1</v>
      </c>
      <c r="J194" s="5">
        <f t="shared" ref="J194:J257" ca="1" si="24">IF($C194=$J$4,1,0)</f>
        <v>0</v>
      </c>
      <c r="K194" s="5">
        <f t="shared" ref="K194:K257" ca="1" si="25">IF($C194=$K$4,1,0)</f>
        <v>0</v>
      </c>
      <c r="L194" s="10">
        <f t="shared" ref="L194:L257" si="26">B194*G194</f>
        <v>630</v>
      </c>
      <c r="M194" s="10">
        <f t="shared" si="22"/>
        <v>143.5</v>
      </c>
      <c r="N194" s="10">
        <f t="shared" ref="N194:N257" si="27">L194-M194-HLOOKUP(C194,$Q$5:$T$12,8,FALSE)</f>
        <v>408.5</v>
      </c>
      <c r="O194" s="2"/>
      <c r="P194" s="2"/>
      <c r="Q194" s="2"/>
      <c r="R194" s="2"/>
      <c r="S194" s="2"/>
      <c r="T194" s="2"/>
    </row>
    <row r="195" spans="1:20" x14ac:dyDescent="0.45">
      <c r="A195" s="61">
        <v>41802</v>
      </c>
      <c r="B195" s="4">
        <v>69</v>
      </c>
      <c r="C195" s="2" t="s">
        <v>6</v>
      </c>
      <c r="D195" s="6">
        <v>0.53</v>
      </c>
      <c r="E195" s="1">
        <v>21</v>
      </c>
      <c r="F195" s="5">
        <v>0</v>
      </c>
      <c r="G195" s="7">
        <v>6</v>
      </c>
      <c r="H195" s="5">
        <f t="shared" ref="H195:H258" si="28">IF(WEEKDAY($A195,1)&lt;5,1,0)</f>
        <v>0</v>
      </c>
      <c r="I195" s="5">
        <f t="shared" ca="1" si="23"/>
        <v>1</v>
      </c>
      <c r="J195" s="5">
        <f t="shared" ca="1" si="24"/>
        <v>0</v>
      </c>
      <c r="K195" s="5">
        <f t="shared" ca="1" si="25"/>
        <v>0</v>
      </c>
      <c r="L195" s="10">
        <f t="shared" si="26"/>
        <v>414</v>
      </c>
      <c r="M195" s="10">
        <f t="shared" ref="M195:M258" si="29">B195*(HLOOKUP(C195,$Q$5:$T$9,5,FALSE))</f>
        <v>141.44999999999999</v>
      </c>
      <c r="N195" s="10">
        <f t="shared" si="27"/>
        <v>194.55</v>
      </c>
      <c r="O195" s="2"/>
      <c r="P195" s="2"/>
      <c r="Q195" s="2"/>
      <c r="R195" s="2"/>
      <c r="S195" s="2"/>
      <c r="T195" s="2"/>
    </row>
    <row r="196" spans="1:20" x14ac:dyDescent="0.45">
      <c r="A196" s="61">
        <v>41803</v>
      </c>
      <c r="B196" s="4">
        <v>105</v>
      </c>
      <c r="C196" s="2" t="s">
        <v>7</v>
      </c>
      <c r="D196" s="6">
        <v>0.44</v>
      </c>
      <c r="E196" s="1">
        <v>22</v>
      </c>
      <c r="F196" s="5">
        <v>1</v>
      </c>
      <c r="G196" s="7">
        <v>6</v>
      </c>
      <c r="H196" s="5">
        <f t="shared" si="28"/>
        <v>0</v>
      </c>
      <c r="I196" s="5">
        <f t="shared" ca="1" si="23"/>
        <v>0</v>
      </c>
      <c r="J196" s="5">
        <f t="shared" ca="1" si="24"/>
        <v>1</v>
      </c>
      <c r="K196" s="5">
        <f t="shared" ca="1" si="25"/>
        <v>0</v>
      </c>
      <c r="L196" s="10">
        <f t="shared" si="26"/>
        <v>630</v>
      </c>
      <c r="M196" s="10">
        <f t="shared" si="29"/>
        <v>237.29999999999998</v>
      </c>
      <c r="N196" s="10">
        <f t="shared" si="27"/>
        <v>339.50000000000006</v>
      </c>
      <c r="O196" s="2"/>
      <c r="P196" s="2"/>
      <c r="Q196" s="2"/>
      <c r="R196" s="2"/>
      <c r="S196" s="2"/>
      <c r="T196" s="2"/>
    </row>
    <row r="197" spans="1:20" x14ac:dyDescent="0.45">
      <c r="A197" s="61">
        <v>41804</v>
      </c>
      <c r="B197" s="4">
        <v>100</v>
      </c>
      <c r="C197" s="2" t="s">
        <v>8</v>
      </c>
      <c r="D197" s="6">
        <v>0.81</v>
      </c>
      <c r="E197" s="1">
        <v>17</v>
      </c>
      <c r="F197" s="5">
        <v>0</v>
      </c>
      <c r="G197" s="7">
        <v>8</v>
      </c>
      <c r="H197" s="5">
        <f t="shared" si="28"/>
        <v>0</v>
      </c>
      <c r="I197" s="5">
        <f t="shared" ca="1" si="23"/>
        <v>0</v>
      </c>
      <c r="J197" s="5">
        <f t="shared" ca="1" si="24"/>
        <v>0</v>
      </c>
      <c r="K197" s="5">
        <f t="shared" ca="1" si="25"/>
        <v>1</v>
      </c>
      <c r="L197" s="10">
        <f t="shared" si="26"/>
        <v>800</v>
      </c>
      <c r="M197" s="10">
        <f t="shared" si="29"/>
        <v>409.99999999999994</v>
      </c>
      <c r="N197" s="10">
        <f t="shared" si="27"/>
        <v>323.00000000000006</v>
      </c>
      <c r="O197" s="2"/>
      <c r="P197" s="2"/>
      <c r="Q197" s="2"/>
      <c r="R197" s="2"/>
      <c r="S197" s="2"/>
      <c r="T197" s="2"/>
    </row>
    <row r="198" spans="1:20" x14ac:dyDescent="0.45">
      <c r="A198" s="61">
        <v>41805</v>
      </c>
      <c r="B198" s="4">
        <v>87</v>
      </c>
      <c r="C198" s="2" t="s">
        <v>6</v>
      </c>
      <c r="D198" s="6">
        <v>0.06</v>
      </c>
      <c r="E198" s="1">
        <v>21</v>
      </c>
      <c r="F198" s="5">
        <v>0</v>
      </c>
      <c r="G198" s="7">
        <v>9</v>
      </c>
      <c r="H198" s="5">
        <f t="shared" si="28"/>
        <v>1</v>
      </c>
      <c r="I198" s="5">
        <f t="shared" ca="1" si="23"/>
        <v>1</v>
      </c>
      <c r="J198" s="5">
        <f t="shared" ca="1" si="24"/>
        <v>0</v>
      </c>
      <c r="K198" s="5">
        <f t="shared" ca="1" si="25"/>
        <v>0</v>
      </c>
      <c r="L198" s="10">
        <f t="shared" si="26"/>
        <v>783</v>
      </c>
      <c r="M198" s="10">
        <f t="shared" si="29"/>
        <v>178.35</v>
      </c>
      <c r="N198" s="10">
        <f t="shared" si="27"/>
        <v>526.65</v>
      </c>
      <c r="O198" s="2"/>
      <c r="P198" s="2"/>
      <c r="Q198" s="2"/>
      <c r="R198" s="2"/>
      <c r="S198" s="2"/>
      <c r="T198" s="2"/>
    </row>
    <row r="199" spans="1:20" x14ac:dyDescent="0.45">
      <c r="A199" s="61">
        <v>41806</v>
      </c>
      <c r="B199" s="4">
        <v>18</v>
      </c>
      <c r="C199" s="2" t="s">
        <v>6</v>
      </c>
      <c r="D199" s="6">
        <v>0.5</v>
      </c>
      <c r="E199" s="1">
        <v>16</v>
      </c>
      <c r="F199" s="5">
        <v>1</v>
      </c>
      <c r="G199" s="7">
        <v>6</v>
      </c>
      <c r="H199" s="5">
        <f t="shared" si="28"/>
        <v>1</v>
      </c>
      <c r="I199" s="5">
        <f t="shared" ca="1" si="23"/>
        <v>1</v>
      </c>
      <c r="J199" s="5">
        <f t="shared" ca="1" si="24"/>
        <v>0</v>
      </c>
      <c r="K199" s="5">
        <f t="shared" ca="1" si="25"/>
        <v>0</v>
      </c>
      <c r="L199" s="10">
        <f t="shared" si="26"/>
        <v>108</v>
      </c>
      <c r="M199" s="10">
        <f t="shared" si="29"/>
        <v>36.9</v>
      </c>
      <c r="N199" s="10">
        <f t="shared" si="27"/>
        <v>-6.9000000000000057</v>
      </c>
      <c r="O199" s="2"/>
      <c r="P199" s="2"/>
      <c r="Q199" s="2"/>
      <c r="R199" s="2"/>
      <c r="S199" s="2"/>
      <c r="T199" s="2"/>
    </row>
    <row r="200" spans="1:20" x14ac:dyDescent="0.45">
      <c r="A200" s="61">
        <v>41807</v>
      </c>
      <c r="B200" s="4">
        <v>64</v>
      </c>
      <c r="C200" s="2" t="s">
        <v>7</v>
      </c>
      <c r="D200" s="6">
        <v>0.64</v>
      </c>
      <c r="E200" s="1">
        <v>17</v>
      </c>
      <c r="F200" s="5">
        <v>0</v>
      </c>
      <c r="G200" s="7">
        <v>8</v>
      </c>
      <c r="H200" s="5">
        <f t="shared" si="28"/>
        <v>1</v>
      </c>
      <c r="I200" s="5">
        <f t="shared" ca="1" si="23"/>
        <v>0</v>
      </c>
      <c r="J200" s="5">
        <f t="shared" ca="1" si="24"/>
        <v>1</v>
      </c>
      <c r="K200" s="5">
        <f t="shared" ca="1" si="25"/>
        <v>0</v>
      </c>
      <c r="L200" s="10">
        <f t="shared" si="26"/>
        <v>512</v>
      </c>
      <c r="M200" s="10">
        <f t="shared" si="29"/>
        <v>144.63999999999999</v>
      </c>
      <c r="N200" s="10">
        <f t="shared" si="27"/>
        <v>314.16000000000003</v>
      </c>
      <c r="O200" s="2"/>
      <c r="P200" s="2"/>
      <c r="Q200" s="2"/>
      <c r="R200" s="2"/>
      <c r="S200" s="2"/>
      <c r="T200" s="2"/>
    </row>
    <row r="201" spans="1:20" x14ac:dyDescent="0.45">
      <c r="A201" s="61">
        <v>41808</v>
      </c>
      <c r="B201" s="4">
        <v>10</v>
      </c>
      <c r="C201" s="2" t="s">
        <v>7</v>
      </c>
      <c r="D201" s="6">
        <v>0.54</v>
      </c>
      <c r="E201" s="1">
        <v>17</v>
      </c>
      <c r="F201" s="5">
        <v>0</v>
      </c>
      <c r="G201" s="7">
        <v>10</v>
      </c>
      <c r="H201" s="5">
        <f t="shared" si="28"/>
        <v>1</v>
      </c>
      <c r="I201" s="5">
        <f t="shared" ca="1" si="23"/>
        <v>0</v>
      </c>
      <c r="J201" s="5">
        <f t="shared" ca="1" si="24"/>
        <v>1</v>
      </c>
      <c r="K201" s="5">
        <f t="shared" ca="1" si="25"/>
        <v>0</v>
      </c>
      <c r="L201" s="10">
        <f t="shared" si="26"/>
        <v>100</v>
      </c>
      <c r="M201" s="10">
        <f t="shared" si="29"/>
        <v>22.599999999999998</v>
      </c>
      <c r="N201" s="10">
        <f t="shared" si="27"/>
        <v>24.200000000000003</v>
      </c>
      <c r="O201" s="2"/>
      <c r="P201" s="2"/>
      <c r="Q201" s="2"/>
      <c r="R201" s="2"/>
      <c r="S201" s="2"/>
      <c r="T201" s="2"/>
    </row>
    <row r="202" spans="1:20" x14ac:dyDescent="0.45">
      <c r="A202" s="61">
        <v>41809</v>
      </c>
      <c r="B202" s="4">
        <v>33</v>
      </c>
      <c r="C202" s="2" t="s">
        <v>7</v>
      </c>
      <c r="D202" s="6">
        <v>0.65</v>
      </c>
      <c r="E202" s="1">
        <v>20</v>
      </c>
      <c r="F202" s="5">
        <v>0</v>
      </c>
      <c r="G202" s="7">
        <v>8</v>
      </c>
      <c r="H202" s="5">
        <f t="shared" si="28"/>
        <v>0</v>
      </c>
      <c r="I202" s="5">
        <f t="shared" ca="1" si="23"/>
        <v>0</v>
      </c>
      <c r="J202" s="5">
        <f t="shared" ca="1" si="24"/>
        <v>1</v>
      </c>
      <c r="K202" s="5">
        <f t="shared" ca="1" si="25"/>
        <v>0</v>
      </c>
      <c r="L202" s="10">
        <f t="shared" si="26"/>
        <v>264</v>
      </c>
      <c r="M202" s="10">
        <f t="shared" si="29"/>
        <v>74.58</v>
      </c>
      <c r="N202" s="10">
        <f t="shared" si="27"/>
        <v>136.22000000000003</v>
      </c>
      <c r="O202" s="2"/>
      <c r="P202" s="2"/>
      <c r="Q202" s="2"/>
      <c r="R202" s="2"/>
      <c r="S202" s="2"/>
      <c r="T202" s="2"/>
    </row>
    <row r="203" spans="1:20" x14ac:dyDescent="0.45">
      <c r="A203" s="61">
        <v>41810</v>
      </c>
      <c r="B203" s="4">
        <v>91</v>
      </c>
      <c r="C203" s="2" t="s">
        <v>8</v>
      </c>
      <c r="D203" s="6">
        <v>0.49</v>
      </c>
      <c r="E203" s="1">
        <v>20</v>
      </c>
      <c r="F203" s="5">
        <v>0</v>
      </c>
      <c r="G203" s="7">
        <v>10</v>
      </c>
      <c r="H203" s="5">
        <f t="shared" si="28"/>
        <v>0</v>
      </c>
      <c r="I203" s="5">
        <f t="shared" ca="1" si="23"/>
        <v>0</v>
      </c>
      <c r="J203" s="5">
        <f t="shared" ca="1" si="24"/>
        <v>0</v>
      </c>
      <c r="K203" s="5">
        <f t="shared" ca="1" si="25"/>
        <v>1</v>
      </c>
      <c r="L203" s="10">
        <f t="shared" si="26"/>
        <v>910</v>
      </c>
      <c r="M203" s="10">
        <f t="shared" si="29"/>
        <v>373.09999999999997</v>
      </c>
      <c r="N203" s="10">
        <f t="shared" si="27"/>
        <v>469.90000000000009</v>
      </c>
      <c r="O203" s="2"/>
      <c r="P203" s="2"/>
      <c r="Q203" s="2"/>
      <c r="R203" s="2"/>
      <c r="S203" s="2"/>
      <c r="T203" s="2"/>
    </row>
    <row r="204" spans="1:20" x14ac:dyDescent="0.45">
      <c r="A204" s="61">
        <v>41811</v>
      </c>
      <c r="B204" s="4">
        <v>120</v>
      </c>
      <c r="C204" s="2" t="s">
        <v>9</v>
      </c>
      <c r="D204" s="6">
        <v>0.52</v>
      </c>
      <c r="E204" s="1">
        <v>17</v>
      </c>
      <c r="F204" s="5">
        <v>1</v>
      </c>
      <c r="G204" s="7">
        <v>9</v>
      </c>
      <c r="H204" s="5">
        <f t="shared" si="28"/>
        <v>0</v>
      </c>
      <c r="I204" s="5">
        <f t="shared" ca="1" si="23"/>
        <v>0</v>
      </c>
      <c r="J204" s="5">
        <f t="shared" ca="1" si="24"/>
        <v>0</v>
      </c>
      <c r="K204" s="5">
        <f t="shared" ca="1" si="25"/>
        <v>0</v>
      </c>
      <c r="L204" s="10">
        <f t="shared" si="26"/>
        <v>1080</v>
      </c>
      <c r="M204" s="10">
        <f t="shared" si="29"/>
        <v>418.8</v>
      </c>
      <c r="N204" s="10">
        <f t="shared" si="27"/>
        <v>643.20000000000005</v>
      </c>
      <c r="O204" s="2"/>
      <c r="P204" s="2"/>
      <c r="Q204" s="2"/>
      <c r="R204" s="2"/>
      <c r="S204" s="2"/>
      <c r="T204" s="2"/>
    </row>
    <row r="205" spans="1:20" x14ac:dyDescent="0.45">
      <c r="A205" s="61">
        <v>41812</v>
      </c>
      <c r="B205" s="4">
        <v>55</v>
      </c>
      <c r="C205" s="2" t="s">
        <v>6</v>
      </c>
      <c r="D205" s="6">
        <v>0.55000000000000004</v>
      </c>
      <c r="E205" s="1">
        <v>15</v>
      </c>
      <c r="F205" s="5">
        <v>0</v>
      </c>
      <c r="G205" s="7">
        <v>7</v>
      </c>
      <c r="H205" s="5">
        <f t="shared" si="28"/>
        <v>1</v>
      </c>
      <c r="I205" s="5">
        <f t="shared" ca="1" si="23"/>
        <v>1</v>
      </c>
      <c r="J205" s="5">
        <f t="shared" ca="1" si="24"/>
        <v>0</v>
      </c>
      <c r="K205" s="5">
        <f t="shared" ca="1" si="25"/>
        <v>0</v>
      </c>
      <c r="L205" s="10">
        <f t="shared" si="26"/>
        <v>385</v>
      </c>
      <c r="M205" s="10">
        <f t="shared" si="29"/>
        <v>112.74999999999999</v>
      </c>
      <c r="N205" s="10">
        <f t="shared" si="27"/>
        <v>194.25</v>
      </c>
      <c r="O205" s="2"/>
      <c r="P205" s="2"/>
      <c r="Q205" s="2"/>
      <c r="R205" s="2"/>
      <c r="S205" s="2"/>
      <c r="T205" s="2"/>
    </row>
    <row r="206" spans="1:20" x14ac:dyDescent="0.45">
      <c r="A206" s="61">
        <v>41813</v>
      </c>
      <c r="B206" s="4">
        <v>25</v>
      </c>
      <c r="C206" s="2" t="s">
        <v>8</v>
      </c>
      <c r="D206" s="6">
        <v>0.99</v>
      </c>
      <c r="E206" s="1">
        <v>22</v>
      </c>
      <c r="F206" s="5">
        <v>0</v>
      </c>
      <c r="G206" s="7">
        <v>10</v>
      </c>
      <c r="H206" s="5">
        <f t="shared" si="28"/>
        <v>1</v>
      </c>
      <c r="I206" s="5">
        <f t="shared" ca="1" si="23"/>
        <v>0</v>
      </c>
      <c r="J206" s="5">
        <f t="shared" ca="1" si="24"/>
        <v>0</v>
      </c>
      <c r="K206" s="5">
        <f t="shared" ca="1" si="25"/>
        <v>1</v>
      </c>
      <c r="L206" s="10">
        <f t="shared" si="26"/>
        <v>250</v>
      </c>
      <c r="M206" s="10">
        <f t="shared" si="29"/>
        <v>102.49999999999999</v>
      </c>
      <c r="N206" s="10">
        <f t="shared" si="27"/>
        <v>80.5</v>
      </c>
      <c r="O206" s="2"/>
      <c r="P206" s="2"/>
      <c r="Q206" s="2"/>
      <c r="R206" s="2"/>
      <c r="S206" s="2"/>
      <c r="T206" s="2"/>
    </row>
    <row r="207" spans="1:20" x14ac:dyDescent="0.45">
      <c r="A207" s="61">
        <v>41814</v>
      </c>
      <c r="B207" s="4">
        <v>45</v>
      </c>
      <c r="C207" s="2" t="s">
        <v>6</v>
      </c>
      <c r="D207" s="6">
        <v>0.75</v>
      </c>
      <c r="E207" s="1">
        <v>15</v>
      </c>
      <c r="F207" s="5">
        <v>0</v>
      </c>
      <c r="G207" s="7">
        <v>7</v>
      </c>
      <c r="H207" s="5">
        <f t="shared" si="28"/>
        <v>1</v>
      </c>
      <c r="I207" s="5">
        <f t="shared" ca="1" si="23"/>
        <v>1</v>
      </c>
      <c r="J207" s="5">
        <f t="shared" ca="1" si="24"/>
        <v>0</v>
      </c>
      <c r="K207" s="5">
        <f t="shared" ca="1" si="25"/>
        <v>0</v>
      </c>
      <c r="L207" s="10">
        <f t="shared" si="26"/>
        <v>315</v>
      </c>
      <c r="M207" s="10">
        <f t="shared" si="29"/>
        <v>92.249999999999986</v>
      </c>
      <c r="N207" s="10">
        <f t="shared" si="27"/>
        <v>144.75</v>
      </c>
      <c r="O207" s="2"/>
      <c r="P207" s="2"/>
      <c r="Q207" s="2"/>
      <c r="R207" s="2"/>
      <c r="S207" s="2"/>
      <c r="T207" s="2"/>
    </row>
    <row r="208" spans="1:20" x14ac:dyDescent="0.45">
      <c r="A208" s="61">
        <v>41815</v>
      </c>
      <c r="B208" s="4">
        <v>35</v>
      </c>
      <c r="C208" s="2" t="s">
        <v>8</v>
      </c>
      <c r="D208" s="6">
        <v>0.86</v>
      </c>
      <c r="E208" s="1">
        <v>20</v>
      </c>
      <c r="F208" s="5">
        <v>0</v>
      </c>
      <c r="G208" s="7">
        <v>8</v>
      </c>
      <c r="H208" s="5">
        <f t="shared" si="28"/>
        <v>1</v>
      </c>
      <c r="I208" s="5">
        <f t="shared" ca="1" si="23"/>
        <v>0</v>
      </c>
      <c r="J208" s="5">
        <f t="shared" ca="1" si="24"/>
        <v>0</v>
      </c>
      <c r="K208" s="5">
        <f t="shared" ca="1" si="25"/>
        <v>1</v>
      </c>
      <c r="L208" s="10">
        <f t="shared" si="26"/>
        <v>280</v>
      </c>
      <c r="M208" s="10">
        <f t="shared" si="29"/>
        <v>143.5</v>
      </c>
      <c r="N208" s="10">
        <f t="shared" si="27"/>
        <v>69.5</v>
      </c>
      <c r="O208" s="2"/>
      <c r="P208" s="2"/>
      <c r="Q208" s="2"/>
      <c r="R208" s="2"/>
      <c r="S208" s="2"/>
      <c r="T208" s="2"/>
    </row>
    <row r="209" spans="1:20" x14ac:dyDescent="0.45">
      <c r="A209" s="61">
        <v>41816</v>
      </c>
      <c r="B209" s="4">
        <v>30</v>
      </c>
      <c r="C209" s="2" t="s">
        <v>7</v>
      </c>
      <c r="D209" s="6">
        <v>0.66</v>
      </c>
      <c r="E209" s="1">
        <v>20</v>
      </c>
      <c r="F209" s="5">
        <v>0</v>
      </c>
      <c r="G209" s="7">
        <v>6</v>
      </c>
      <c r="H209" s="5">
        <f t="shared" si="28"/>
        <v>0</v>
      </c>
      <c r="I209" s="5">
        <f t="shared" ca="1" si="23"/>
        <v>0</v>
      </c>
      <c r="J209" s="5">
        <f t="shared" ca="1" si="24"/>
        <v>1</v>
      </c>
      <c r="K209" s="5">
        <f t="shared" ca="1" si="25"/>
        <v>0</v>
      </c>
      <c r="L209" s="10">
        <f t="shared" si="26"/>
        <v>180</v>
      </c>
      <c r="M209" s="10">
        <f t="shared" si="29"/>
        <v>67.8</v>
      </c>
      <c r="N209" s="10">
        <f t="shared" si="27"/>
        <v>59</v>
      </c>
      <c r="O209" s="2"/>
      <c r="P209" s="2"/>
      <c r="Q209" s="2"/>
      <c r="R209" s="2"/>
      <c r="S209" s="2"/>
      <c r="T209" s="2"/>
    </row>
    <row r="210" spans="1:20" x14ac:dyDescent="0.45">
      <c r="A210" s="61">
        <v>41817</v>
      </c>
      <c r="B210" s="4">
        <v>45</v>
      </c>
      <c r="C210" s="2" t="s">
        <v>9</v>
      </c>
      <c r="D210" s="6">
        <v>0.63</v>
      </c>
      <c r="E210" s="1">
        <v>15</v>
      </c>
      <c r="F210" s="5">
        <v>0</v>
      </c>
      <c r="G210" s="7">
        <v>6</v>
      </c>
      <c r="H210" s="5">
        <f t="shared" si="28"/>
        <v>0</v>
      </c>
      <c r="I210" s="5">
        <f t="shared" ca="1" si="23"/>
        <v>0</v>
      </c>
      <c r="J210" s="5">
        <f t="shared" ca="1" si="24"/>
        <v>0</v>
      </c>
      <c r="K210" s="5">
        <f t="shared" ca="1" si="25"/>
        <v>0</v>
      </c>
      <c r="L210" s="10">
        <f t="shared" si="26"/>
        <v>270</v>
      </c>
      <c r="M210" s="10">
        <f t="shared" si="29"/>
        <v>157.05000000000001</v>
      </c>
      <c r="N210" s="10">
        <f t="shared" si="27"/>
        <v>94.949999999999989</v>
      </c>
      <c r="O210" s="2"/>
      <c r="P210" s="2"/>
      <c r="Q210" s="2"/>
      <c r="R210" s="2"/>
      <c r="S210" s="2"/>
      <c r="T210" s="2"/>
    </row>
    <row r="211" spans="1:20" x14ac:dyDescent="0.45">
      <c r="A211" s="61">
        <v>41818</v>
      </c>
      <c r="B211" s="4">
        <v>75</v>
      </c>
      <c r="C211" s="2" t="s">
        <v>6</v>
      </c>
      <c r="D211" s="6">
        <v>0.66</v>
      </c>
      <c r="E211" s="1">
        <v>20</v>
      </c>
      <c r="F211" s="5">
        <v>0</v>
      </c>
      <c r="G211" s="7">
        <v>9</v>
      </c>
      <c r="H211" s="5">
        <f t="shared" si="28"/>
        <v>0</v>
      </c>
      <c r="I211" s="5">
        <f t="shared" ca="1" si="23"/>
        <v>1</v>
      </c>
      <c r="J211" s="5">
        <f t="shared" ca="1" si="24"/>
        <v>0</v>
      </c>
      <c r="K211" s="5">
        <f t="shared" ca="1" si="25"/>
        <v>0</v>
      </c>
      <c r="L211" s="10">
        <f t="shared" si="26"/>
        <v>675</v>
      </c>
      <c r="M211" s="10">
        <f t="shared" si="29"/>
        <v>153.75</v>
      </c>
      <c r="N211" s="10">
        <f t="shared" si="27"/>
        <v>443.25</v>
      </c>
      <c r="O211" s="2"/>
      <c r="P211" s="2"/>
      <c r="Q211" s="2"/>
      <c r="R211" s="2"/>
      <c r="S211" s="2"/>
      <c r="T211" s="2"/>
    </row>
    <row r="212" spans="1:20" x14ac:dyDescent="0.45">
      <c r="A212" s="61">
        <v>41819</v>
      </c>
      <c r="B212" s="4">
        <v>40</v>
      </c>
      <c r="C212" s="2" t="s">
        <v>9</v>
      </c>
      <c r="D212" s="6">
        <v>0.45</v>
      </c>
      <c r="E212" s="1">
        <v>15</v>
      </c>
      <c r="F212" s="5">
        <v>0</v>
      </c>
      <c r="G212" s="7">
        <v>8</v>
      </c>
      <c r="H212" s="5">
        <f t="shared" si="28"/>
        <v>1</v>
      </c>
      <c r="I212" s="5">
        <f t="shared" ca="1" si="23"/>
        <v>0</v>
      </c>
      <c r="J212" s="5">
        <f t="shared" ca="1" si="24"/>
        <v>0</v>
      </c>
      <c r="K212" s="5">
        <f t="shared" ca="1" si="25"/>
        <v>0</v>
      </c>
      <c r="L212" s="10">
        <f t="shared" si="26"/>
        <v>320</v>
      </c>
      <c r="M212" s="10">
        <f t="shared" si="29"/>
        <v>139.60000000000002</v>
      </c>
      <c r="N212" s="10">
        <f t="shared" si="27"/>
        <v>162.39999999999998</v>
      </c>
      <c r="O212" s="2"/>
      <c r="P212" s="2"/>
      <c r="Q212" s="2"/>
      <c r="R212" s="2"/>
      <c r="S212" s="2"/>
      <c r="T212" s="2"/>
    </row>
    <row r="213" spans="1:20" x14ac:dyDescent="0.45">
      <c r="A213" s="61">
        <v>41820</v>
      </c>
      <c r="B213" s="4">
        <v>40</v>
      </c>
      <c r="C213" s="2" t="s">
        <v>6</v>
      </c>
      <c r="D213" s="6">
        <v>0.46</v>
      </c>
      <c r="E213" s="1">
        <v>15</v>
      </c>
      <c r="F213" s="5">
        <v>0</v>
      </c>
      <c r="G213" s="7">
        <v>9</v>
      </c>
      <c r="H213" s="5">
        <f t="shared" si="28"/>
        <v>1</v>
      </c>
      <c r="I213" s="5">
        <f t="shared" ca="1" si="23"/>
        <v>1</v>
      </c>
      <c r="J213" s="5">
        <f t="shared" ca="1" si="24"/>
        <v>0</v>
      </c>
      <c r="K213" s="5">
        <f t="shared" ca="1" si="25"/>
        <v>0</v>
      </c>
      <c r="L213" s="10">
        <f t="shared" si="26"/>
        <v>360</v>
      </c>
      <c r="M213" s="10">
        <f t="shared" si="29"/>
        <v>82</v>
      </c>
      <c r="N213" s="10">
        <f t="shared" si="27"/>
        <v>200</v>
      </c>
      <c r="O213" s="2"/>
      <c r="P213" s="2"/>
      <c r="Q213" s="2"/>
      <c r="R213" s="2"/>
      <c r="S213" s="2"/>
      <c r="T213" s="2"/>
    </row>
    <row r="214" spans="1:20" x14ac:dyDescent="0.45">
      <c r="A214" s="61">
        <v>41821</v>
      </c>
      <c r="B214" s="4">
        <v>45</v>
      </c>
      <c r="C214" s="2" t="s">
        <v>8</v>
      </c>
      <c r="D214" s="6">
        <v>0.56000000000000005</v>
      </c>
      <c r="E214" s="1">
        <v>20</v>
      </c>
      <c r="F214" s="5">
        <v>0</v>
      </c>
      <c r="G214" s="7">
        <v>7</v>
      </c>
      <c r="H214" s="5">
        <f t="shared" si="28"/>
        <v>1</v>
      </c>
      <c r="I214" s="5">
        <f t="shared" ca="1" si="23"/>
        <v>0</v>
      </c>
      <c r="J214" s="5">
        <f t="shared" ca="1" si="24"/>
        <v>0</v>
      </c>
      <c r="K214" s="5">
        <f t="shared" ca="1" si="25"/>
        <v>1</v>
      </c>
      <c r="L214" s="10">
        <f t="shared" si="26"/>
        <v>315</v>
      </c>
      <c r="M214" s="10">
        <f t="shared" si="29"/>
        <v>184.49999999999997</v>
      </c>
      <c r="N214" s="10">
        <f t="shared" si="27"/>
        <v>63.500000000000028</v>
      </c>
      <c r="O214" s="2"/>
      <c r="P214" s="2"/>
      <c r="Q214" s="2"/>
      <c r="R214" s="2"/>
      <c r="S214" s="2"/>
      <c r="T214" s="2"/>
    </row>
    <row r="215" spans="1:20" x14ac:dyDescent="0.45">
      <c r="A215" s="61">
        <v>41822</v>
      </c>
      <c r="B215" s="4">
        <v>55</v>
      </c>
      <c r="C215" s="2" t="s">
        <v>9</v>
      </c>
      <c r="D215" s="6">
        <v>0.21</v>
      </c>
      <c r="E215" s="1">
        <v>21</v>
      </c>
      <c r="F215" s="5">
        <v>0</v>
      </c>
      <c r="G215" s="7">
        <v>7</v>
      </c>
      <c r="H215" s="5">
        <f t="shared" si="28"/>
        <v>1</v>
      </c>
      <c r="I215" s="5">
        <f t="shared" ca="1" si="23"/>
        <v>0</v>
      </c>
      <c r="J215" s="5">
        <f t="shared" ca="1" si="24"/>
        <v>0</v>
      </c>
      <c r="K215" s="5">
        <f t="shared" ca="1" si="25"/>
        <v>0</v>
      </c>
      <c r="L215" s="10">
        <f t="shared" si="26"/>
        <v>385</v>
      </c>
      <c r="M215" s="10">
        <f t="shared" si="29"/>
        <v>191.95000000000002</v>
      </c>
      <c r="N215" s="10">
        <f t="shared" si="27"/>
        <v>175.04999999999998</v>
      </c>
      <c r="O215" s="2"/>
      <c r="P215" s="2"/>
      <c r="Q215" s="2"/>
      <c r="R215" s="2"/>
      <c r="S215" s="2"/>
      <c r="T215" s="2"/>
    </row>
    <row r="216" spans="1:20" x14ac:dyDescent="0.45">
      <c r="A216" s="61">
        <v>41823</v>
      </c>
      <c r="B216" s="4">
        <v>60</v>
      </c>
      <c r="C216" s="2" t="s">
        <v>6</v>
      </c>
      <c r="D216" s="6">
        <v>0.16</v>
      </c>
      <c r="E216" s="1">
        <v>25</v>
      </c>
      <c r="F216" s="5">
        <v>0</v>
      </c>
      <c r="G216" s="7">
        <v>10</v>
      </c>
      <c r="H216" s="5">
        <f t="shared" si="28"/>
        <v>0</v>
      </c>
      <c r="I216" s="5">
        <f t="shared" ca="1" si="23"/>
        <v>1</v>
      </c>
      <c r="J216" s="5">
        <f t="shared" ca="1" si="24"/>
        <v>0</v>
      </c>
      <c r="K216" s="5">
        <f t="shared" ca="1" si="25"/>
        <v>0</v>
      </c>
      <c r="L216" s="10">
        <f t="shared" si="26"/>
        <v>600</v>
      </c>
      <c r="M216" s="10">
        <f t="shared" si="29"/>
        <v>122.99999999999999</v>
      </c>
      <c r="N216" s="10">
        <f t="shared" si="27"/>
        <v>399</v>
      </c>
      <c r="O216" s="2"/>
      <c r="P216" s="2"/>
      <c r="Q216" s="2"/>
      <c r="R216" s="2"/>
      <c r="S216" s="2"/>
      <c r="T216" s="2"/>
    </row>
    <row r="217" spans="1:20" x14ac:dyDescent="0.45">
      <c r="A217" s="61">
        <v>41824</v>
      </c>
      <c r="B217" s="4">
        <v>65</v>
      </c>
      <c r="C217" s="2" t="s">
        <v>9</v>
      </c>
      <c r="D217" s="6">
        <v>0.16</v>
      </c>
      <c r="E217" s="1">
        <v>20</v>
      </c>
      <c r="F217" s="5">
        <v>0</v>
      </c>
      <c r="G217" s="7">
        <v>7</v>
      </c>
      <c r="H217" s="5">
        <f t="shared" si="28"/>
        <v>0</v>
      </c>
      <c r="I217" s="5">
        <f t="shared" ca="1" si="23"/>
        <v>0</v>
      </c>
      <c r="J217" s="5">
        <f t="shared" ca="1" si="24"/>
        <v>0</v>
      </c>
      <c r="K217" s="5">
        <f t="shared" ca="1" si="25"/>
        <v>0</v>
      </c>
      <c r="L217" s="10">
        <f t="shared" si="26"/>
        <v>455</v>
      </c>
      <c r="M217" s="10">
        <f t="shared" si="29"/>
        <v>226.85000000000002</v>
      </c>
      <c r="N217" s="10">
        <f t="shared" si="27"/>
        <v>210.14999999999998</v>
      </c>
      <c r="O217" s="2"/>
      <c r="P217" s="2"/>
      <c r="Q217" s="2"/>
      <c r="R217" s="2"/>
      <c r="S217" s="2"/>
      <c r="T217" s="2"/>
    </row>
    <row r="218" spans="1:20" x14ac:dyDescent="0.45">
      <c r="A218" s="61">
        <v>41825</v>
      </c>
      <c r="B218" s="4">
        <v>100</v>
      </c>
      <c r="C218" s="2" t="s">
        <v>9</v>
      </c>
      <c r="D218" s="6">
        <v>0.21</v>
      </c>
      <c r="E218" s="1">
        <v>24</v>
      </c>
      <c r="F218" s="5">
        <v>1</v>
      </c>
      <c r="G218" s="7">
        <v>10</v>
      </c>
      <c r="H218" s="5">
        <f t="shared" si="28"/>
        <v>0</v>
      </c>
      <c r="I218" s="5">
        <f t="shared" ca="1" si="23"/>
        <v>0</v>
      </c>
      <c r="J218" s="5">
        <f t="shared" ca="1" si="24"/>
        <v>0</v>
      </c>
      <c r="K218" s="5">
        <f t="shared" ca="1" si="25"/>
        <v>0</v>
      </c>
      <c r="L218" s="10">
        <f t="shared" si="26"/>
        <v>1000</v>
      </c>
      <c r="M218" s="10">
        <f t="shared" si="29"/>
        <v>349</v>
      </c>
      <c r="N218" s="10">
        <f t="shared" si="27"/>
        <v>633</v>
      </c>
      <c r="O218" s="2"/>
      <c r="P218" s="2"/>
      <c r="Q218" s="2"/>
      <c r="R218" s="2"/>
      <c r="S218" s="2"/>
      <c r="T218" s="2"/>
    </row>
    <row r="219" spans="1:20" x14ac:dyDescent="0.45">
      <c r="A219" s="61">
        <v>41826</v>
      </c>
      <c r="B219" s="4">
        <v>130</v>
      </c>
      <c r="C219" s="2" t="s">
        <v>8</v>
      </c>
      <c r="D219" s="6">
        <v>0.27</v>
      </c>
      <c r="E219" s="1">
        <v>27</v>
      </c>
      <c r="F219" s="5">
        <v>1</v>
      </c>
      <c r="G219" s="7">
        <v>9</v>
      </c>
      <c r="H219" s="5">
        <f t="shared" si="28"/>
        <v>1</v>
      </c>
      <c r="I219" s="5">
        <f t="shared" ca="1" si="23"/>
        <v>0</v>
      </c>
      <c r="J219" s="5">
        <f t="shared" ca="1" si="24"/>
        <v>0</v>
      </c>
      <c r="K219" s="5">
        <f t="shared" ca="1" si="25"/>
        <v>1</v>
      </c>
      <c r="L219" s="10">
        <f t="shared" si="26"/>
        <v>1170</v>
      </c>
      <c r="M219" s="10">
        <f t="shared" si="29"/>
        <v>533</v>
      </c>
      <c r="N219" s="10">
        <f t="shared" si="27"/>
        <v>570</v>
      </c>
      <c r="O219" s="2"/>
      <c r="P219" s="2"/>
      <c r="Q219" s="2"/>
      <c r="R219" s="2"/>
      <c r="S219" s="2"/>
      <c r="T219" s="2"/>
    </row>
    <row r="220" spans="1:20" x14ac:dyDescent="0.45">
      <c r="A220" s="61">
        <v>41827</v>
      </c>
      <c r="B220" s="4">
        <v>90</v>
      </c>
      <c r="C220" s="2" t="s">
        <v>6</v>
      </c>
      <c r="D220" s="6">
        <v>0.46</v>
      </c>
      <c r="E220" s="1">
        <v>26</v>
      </c>
      <c r="F220" s="5">
        <v>1</v>
      </c>
      <c r="G220" s="7">
        <v>7</v>
      </c>
      <c r="H220" s="5">
        <f t="shared" si="28"/>
        <v>1</v>
      </c>
      <c r="I220" s="5">
        <f t="shared" ca="1" si="23"/>
        <v>1</v>
      </c>
      <c r="J220" s="5">
        <f t="shared" ca="1" si="24"/>
        <v>0</v>
      </c>
      <c r="K220" s="5">
        <f t="shared" ca="1" si="25"/>
        <v>0</v>
      </c>
      <c r="L220" s="10">
        <f t="shared" si="26"/>
        <v>630</v>
      </c>
      <c r="M220" s="10">
        <f t="shared" si="29"/>
        <v>184.49999999999997</v>
      </c>
      <c r="N220" s="10">
        <f t="shared" si="27"/>
        <v>367.5</v>
      </c>
      <c r="O220" s="2"/>
      <c r="P220" s="2"/>
      <c r="Q220" s="2"/>
      <c r="R220" s="2"/>
      <c r="S220" s="2"/>
      <c r="T220" s="2"/>
    </row>
    <row r="221" spans="1:20" x14ac:dyDescent="0.45">
      <c r="A221" s="61">
        <v>41828</v>
      </c>
      <c r="B221" s="4">
        <v>60</v>
      </c>
      <c r="C221" s="2" t="s">
        <v>9</v>
      </c>
      <c r="D221" s="6">
        <v>0.13</v>
      </c>
      <c r="E221" s="1">
        <v>26</v>
      </c>
      <c r="F221" s="5">
        <v>0</v>
      </c>
      <c r="G221" s="7">
        <v>6</v>
      </c>
      <c r="H221" s="5">
        <f t="shared" si="28"/>
        <v>1</v>
      </c>
      <c r="I221" s="5">
        <f t="shared" ca="1" si="23"/>
        <v>0</v>
      </c>
      <c r="J221" s="5">
        <f t="shared" ca="1" si="24"/>
        <v>0</v>
      </c>
      <c r="K221" s="5">
        <f t="shared" ca="1" si="25"/>
        <v>0</v>
      </c>
      <c r="L221" s="10">
        <f t="shared" si="26"/>
        <v>360</v>
      </c>
      <c r="M221" s="10">
        <f t="shared" si="29"/>
        <v>209.4</v>
      </c>
      <c r="N221" s="10">
        <f t="shared" si="27"/>
        <v>132.6</v>
      </c>
      <c r="O221" s="2"/>
      <c r="P221" s="2"/>
      <c r="Q221" s="2"/>
      <c r="R221" s="2"/>
      <c r="S221" s="2"/>
      <c r="T221" s="2"/>
    </row>
    <row r="222" spans="1:20" x14ac:dyDescent="0.45">
      <c r="A222" s="61">
        <v>41829</v>
      </c>
      <c r="B222" s="4">
        <v>45</v>
      </c>
      <c r="C222" s="2" t="s">
        <v>8</v>
      </c>
      <c r="D222" s="6">
        <v>0.21</v>
      </c>
      <c r="E222" s="1">
        <v>23</v>
      </c>
      <c r="F222" s="5">
        <v>0</v>
      </c>
      <c r="G222" s="7">
        <v>8</v>
      </c>
      <c r="H222" s="5">
        <f t="shared" si="28"/>
        <v>1</v>
      </c>
      <c r="I222" s="5">
        <f t="shared" ca="1" si="23"/>
        <v>0</v>
      </c>
      <c r="J222" s="5">
        <f t="shared" ca="1" si="24"/>
        <v>0</v>
      </c>
      <c r="K222" s="5">
        <f t="shared" ca="1" si="25"/>
        <v>1</v>
      </c>
      <c r="L222" s="10">
        <f t="shared" si="26"/>
        <v>360</v>
      </c>
      <c r="M222" s="10">
        <f t="shared" si="29"/>
        <v>184.49999999999997</v>
      </c>
      <c r="N222" s="10">
        <f t="shared" si="27"/>
        <v>108.50000000000003</v>
      </c>
      <c r="O222" s="2"/>
      <c r="P222" s="2"/>
      <c r="Q222" s="2"/>
      <c r="R222" s="2"/>
      <c r="S222" s="2"/>
      <c r="T222" s="2"/>
    </row>
    <row r="223" spans="1:20" x14ac:dyDescent="0.45">
      <c r="A223" s="61">
        <v>41830</v>
      </c>
      <c r="B223" s="4">
        <v>40</v>
      </c>
      <c r="C223" s="2" t="s">
        <v>6</v>
      </c>
      <c r="D223" s="6">
        <v>0.1</v>
      </c>
      <c r="E223" s="1">
        <v>24</v>
      </c>
      <c r="F223" s="5">
        <v>0</v>
      </c>
      <c r="G223" s="7">
        <v>9</v>
      </c>
      <c r="H223" s="5">
        <f t="shared" si="28"/>
        <v>0</v>
      </c>
      <c r="I223" s="5">
        <f t="shared" ca="1" si="23"/>
        <v>1</v>
      </c>
      <c r="J223" s="5">
        <f t="shared" ca="1" si="24"/>
        <v>0</v>
      </c>
      <c r="K223" s="5">
        <f t="shared" ca="1" si="25"/>
        <v>0</v>
      </c>
      <c r="L223" s="10">
        <f t="shared" si="26"/>
        <v>360</v>
      </c>
      <c r="M223" s="10">
        <f t="shared" si="29"/>
        <v>82</v>
      </c>
      <c r="N223" s="10">
        <f t="shared" si="27"/>
        <v>200</v>
      </c>
      <c r="O223" s="2"/>
      <c r="P223" s="2"/>
      <c r="Q223" s="2"/>
      <c r="R223" s="2"/>
      <c r="S223" s="2"/>
      <c r="T223" s="2"/>
    </row>
    <row r="224" spans="1:20" x14ac:dyDescent="0.45">
      <c r="A224" s="61">
        <v>41831</v>
      </c>
      <c r="B224" s="4">
        <v>60</v>
      </c>
      <c r="C224" s="2" t="s">
        <v>8</v>
      </c>
      <c r="D224" s="6">
        <v>0.96</v>
      </c>
      <c r="E224" s="1">
        <v>22</v>
      </c>
      <c r="F224" s="5">
        <v>0</v>
      </c>
      <c r="G224" s="7">
        <v>10</v>
      </c>
      <c r="H224" s="5">
        <f t="shared" si="28"/>
        <v>0</v>
      </c>
      <c r="I224" s="5">
        <f t="shared" ca="1" si="23"/>
        <v>0</v>
      </c>
      <c r="J224" s="5">
        <f t="shared" ca="1" si="24"/>
        <v>0</v>
      </c>
      <c r="K224" s="5">
        <f t="shared" ca="1" si="25"/>
        <v>1</v>
      </c>
      <c r="L224" s="10">
        <f t="shared" si="26"/>
        <v>600</v>
      </c>
      <c r="M224" s="10">
        <f t="shared" si="29"/>
        <v>245.99999999999997</v>
      </c>
      <c r="N224" s="10">
        <f t="shared" si="27"/>
        <v>287</v>
      </c>
      <c r="O224" s="2"/>
      <c r="P224" s="2"/>
      <c r="Q224" s="2"/>
      <c r="R224" s="2"/>
      <c r="S224" s="2"/>
      <c r="T224" s="2"/>
    </row>
    <row r="225" spans="1:20" x14ac:dyDescent="0.45">
      <c r="A225" s="61">
        <v>41832</v>
      </c>
      <c r="B225" s="4">
        <v>70</v>
      </c>
      <c r="C225" s="2" t="s">
        <v>8</v>
      </c>
      <c r="D225" s="6">
        <v>0.64</v>
      </c>
      <c r="E225" s="1">
        <v>22</v>
      </c>
      <c r="F225" s="5">
        <v>0</v>
      </c>
      <c r="G225" s="7">
        <v>10</v>
      </c>
      <c r="H225" s="5">
        <f t="shared" si="28"/>
        <v>0</v>
      </c>
      <c r="I225" s="5">
        <f t="shared" ca="1" si="23"/>
        <v>0</v>
      </c>
      <c r="J225" s="5">
        <f t="shared" ca="1" si="24"/>
        <v>0</v>
      </c>
      <c r="K225" s="5">
        <f t="shared" ca="1" si="25"/>
        <v>1</v>
      </c>
      <c r="L225" s="10">
        <f t="shared" si="26"/>
        <v>700</v>
      </c>
      <c r="M225" s="10">
        <f t="shared" si="29"/>
        <v>287</v>
      </c>
      <c r="N225" s="10">
        <f t="shared" si="27"/>
        <v>346</v>
      </c>
      <c r="O225" s="2"/>
      <c r="P225" s="2"/>
      <c r="Q225" s="2"/>
      <c r="R225" s="2"/>
      <c r="S225" s="2"/>
      <c r="T225" s="2"/>
    </row>
    <row r="226" spans="1:20" x14ac:dyDescent="0.45">
      <c r="A226" s="61">
        <v>41833</v>
      </c>
      <c r="B226" s="4">
        <v>45</v>
      </c>
      <c r="C226" s="2" t="s">
        <v>7</v>
      </c>
      <c r="D226" s="6">
        <v>0.3</v>
      </c>
      <c r="E226" s="1">
        <v>22</v>
      </c>
      <c r="F226" s="5">
        <v>0</v>
      </c>
      <c r="G226" s="7">
        <v>10</v>
      </c>
      <c r="H226" s="5">
        <f t="shared" si="28"/>
        <v>1</v>
      </c>
      <c r="I226" s="5">
        <f t="shared" ca="1" si="23"/>
        <v>0</v>
      </c>
      <c r="J226" s="5">
        <f t="shared" ca="1" si="24"/>
        <v>1</v>
      </c>
      <c r="K226" s="5">
        <f t="shared" ca="1" si="25"/>
        <v>0</v>
      </c>
      <c r="L226" s="10">
        <f t="shared" si="26"/>
        <v>450</v>
      </c>
      <c r="M226" s="10">
        <f t="shared" si="29"/>
        <v>101.69999999999999</v>
      </c>
      <c r="N226" s="10">
        <f t="shared" si="27"/>
        <v>295.10000000000002</v>
      </c>
      <c r="O226" s="2"/>
      <c r="P226" s="2"/>
      <c r="Q226" s="2"/>
      <c r="R226" s="2"/>
      <c r="S226" s="2"/>
      <c r="T226" s="2"/>
    </row>
    <row r="227" spans="1:20" x14ac:dyDescent="0.45">
      <c r="A227" s="61">
        <v>41834</v>
      </c>
      <c r="B227" s="4">
        <v>50</v>
      </c>
      <c r="C227" s="2" t="s">
        <v>6</v>
      </c>
      <c r="D227" s="6">
        <v>0.31</v>
      </c>
      <c r="E227" s="1">
        <v>22</v>
      </c>
      <c r="F227" s="5">
        <v>0</v>
      </c>
      <c r="G227" s="7">
        <v>8</v>
      </c>
      <c r="H227" s="5">
        <f t="shared" si="28"/>
        <v>1</v>
      </c>
      <c r="I227" s="5">
        <f t="shared" ca="1" si="23"/>
        <v>1</v>
      </c>
      <c r="J227" s="5">
        <f t="shared" ca="1" si="24"/>
        <v>0</v>
      </c>
      <c r="K227" s="5">
        <f t="shared" ca="1" si="25"/>
        <v>0</v>
      </c>
      <c r="L227" s="10">
        <f t="shared" si="26"/>
        <v>400</v>
      </c>
      <c r="M227" s="10">
        <f t="shared" si="29"/>
        <v>102.49999999999999</v>
      </c>
      <c r="N227" s="10">
        <f t="shared" si="27"/>
        <v>219.5</v>
      </c>
      <c r="O227" s="2"/>
      <c r="P227" s="2"/>
      <c r="Q227" s="2"/>
      <c r="R227" s="2"/>
      <c r="S227" s="2"/>
      <c r="T227" s="2"/>
    </row>
    <row r="228" spans="1:20" x14ac:dyDescent="0.45">
      <c r="A228" s="61">
        <v>41835</v>
      </c>
      <c r="B228" s="4">
        <v>90</v>
      </c>
      <c r="C228" s="2" t="s">
        <v>8</v>
      </c>
      <c r="D228" s="6">
        <v>0.45</v>
      </c>
      <c r="E228" s="1">
        <v>19</v>
      </c>
      <c r="F228" s="5">
        <v>1</v>
      </c>
      <c r="G228" s="7">
        <v>6</v>
      </c>
      <c r="H228" s="5">
        <f t="shared" si="28"/>
        <v>1</v>
      </c>
      <c r="I228" s="5">
        <f t="shared" ca="1" si="23"/>
        <v>0</v>
      </c>
      <c r="J228" s="5">
        <f t="shared" ca="1" si="24"/>
        <v>0</v>
      </c>
      <c r="K228" s="5">
        <f t="shared" ca="1" si="25"/>
        <v>1</v>
      </c>
      <c r="L228" s="10">
        <f t="shared" si="26"/>
        <v>540</v>
      </c>
      <c r="M228" s="10">
        <f t="shared" si="29"/>
        <v>368.99999999999994</v>
      </c>
      <c r="N228" s="10">
        <f t="shared" si="27"/>
        <v>104.00000000000006</v>
      </c>
      <c r="O228" s="2"/>
      <c r="P228" s="2"/>
      <c r="Q228" s="2"/>
      <c r="R228" s="2"/>
      <c r="S228" s="2"/>
      <c r="T228" s="2"/>
    </row>
    <row r="229" spans="1:20" x14ac:dyDescent="0.45">
      <c r="A229" s="61">
        <v>41836</v>
      </c>
      <c r="B229" s="4">
        <v>23</v>
      </c>
      <c r="C229" s="2" t="s">
        <v>7</v>
      </c>
      <c r="D229" s="6">
        <v>0.31</v>
      </c>
      <c r="E229" s="1">
        <v>24</v>
      </c>
      <c r="F229" s="5">
        <v>0</v>
      </c>
      <c r="G229" s="7">
        <v>8</v>
      </c>
      <c r="H229" s="5">
        <f t="shared" si="28"/>
        <v>1</v>
      </c>
      <c r="I229" s="5">
        <f t="shared" ca="1" si="23"/>
        <v>0</v>
      </c>
      <c r="J229" s="5">
        <f t="shared" ca="1" si="24"/>
        <v>1</v>
      </c>
      <c r="K229" s="5">
        <f t="shared" ca="1" si="25"/>
        <v>0</v>
      </c>
      <c r="L229" s="10">
        <f t="shared" si="26"/>
        <v>184</v>
      </c>
      <c r="M229" s="10">
        <f t="shared" si="29"/>
        <v>51.98</v>
      </c>
      <c r="N229" s="10">
        <f t="shared" si="27"/>
        <v>78.820000000000007</v>
      </c>
      <c r="O229" s="2"/>
      <c r="P229" s="2"/>
      <c r="Q229" s="2"/>
      <c r="R229" s="2"/>
      <c r="S229" s="2"/>
      <c r="T229" s="2"/>
    </row>
    <row r="230" spans="1:20" x14ac:dyDescent="0.45">
      <c r="A230" s="61">
        <v>41837</v>
      </c>
      <c r="B230" s="4">
        <v>85</v>
      </c>
      <c r="C230" s="2" t="s">
        <v>6</v>
      </c>
      <c r="D230" s="6">
        <v>0.72</v>
      </c>
      <c r="E230" s="1">
        <v>20</v>
      </c>
      <c r="F230" s="5">
        <v>1</v>
      </c>
      <c r="G230" s="7">
        <v>10</v>
      </c>
      <c r="H230" s="5">
        <f t="shared" si="28"/>
        <v>0</v>
      </c>
      <c r="I230" s="5">
        <f t="shared" ca="1" si="23"/>
        <v>1</v>
      </c>
      <c r="J230" s="5">
        <f t="shared" ca="1" si="24"/>
        <v>0</v>
      </c>
      <c r="K230" s="5">
        <f t="shared" ca="1" si="25"/>
        <v>0</v>
      </c>
      <c r="L230" s="10">
        <f t="shared" si="26"/>
        <v>850</v>
      </c>
      <c r="M230" s="10">
        <f t="shared" si="29"/>
        <v>174.24999999999997</v>
      </c>
      <c r="N230" s="10">
        <f t="shared" si="27"/>
        <v>597.75</v>
      </c>
      <c r="O230" s="2"/>
      <c r="P230" s="2"/>
      <c r="Q230" s="2"/>
      <c r="R230" s="2"/>
      <c r="S230" s="2"/>
      <c r="T230" s="2"/>
    </row>
    <row r="231" spans="1:20" x14ac:dyDescent="0.45">
      <c r="A231" s="61">
        <v>41838</v>
      </c>
      <c r="B231" s="4">
        <v>35</v>
      </c>
      <c r="C231" s="2" t="s">
        <v>8</v>
      </c>
      <c r="D231" s="6">
        <v>0.96</v>
      </c>
      <c r="E231" s="1">
        <v>21</v>
      </c>
      <c r="F231" s="5">
        <v>0</v>
      </c>
      <c r="G231" s="7">
        <v>10</v>
      </c>
      <c r="H231" s="5">
        <f t="shared" si="28"/>
        <v>0</v>
      </c>
      <c r="I231" s="5">
        <f t="shared" ca="1" si="23"/>
        <v>0</v>
      </c>
      <c r="J231" s="5">
        <f t="shared" ca="1" si="24"/>
        <v>0</v>
      </c>
      <c r="K231" s="5">
        <f t="shared" ca="1" si="25"/>
        <v>1</v>
      </c>
      <c r="L231" s="10">
        <f t="shared" si="26"/>
        <v>350</v>
      </c>
      <c r="M231" s="10">
        <f t="shared" si="29"/>
        <v>143.5</v>
      </c>
      <c r="N231" s="10">
        <f t="shared" si="27"/>
        <v>139.5</v>
      </c>
      <c r="O231" s="2"/>
      <c r="P231" s="2"/>
      <c r="Q231" s="2"/>
      <c r="R231" s="2"/>
      <c r="S231" s="2"/>
      <c r="T231" s="2"/>
    </row>
    <row r="232" spans="1:20" x14ac:dyDescent="0.45">
      <c r="A232" s="61">
        <v>41839</v>
      </c>
      <c r="B232" s="4">
        <v>40</v>
      </c>
      <c r="C232" s="2" t="s">
        <v>6</v>
      </c>
      <c r="D232" s="6">
        <v>0.8</v>
      </c>
      <c r="E232" s="1">
        <v>19</v>
      </c>
      <c r="F232" s="5">
        <v>0</v>
      </c>
      <c r="G232" s="7">
        <v>8</v>
      </c>
      <c r="H232" s="5">
        <f t="shared" si="28"/>
        <v>0</v>
      </c>
      <c r="I232" s="5">
        <f t="shared" ca="1" si="23"/>
        <v>1</v>
      </c>
      <c r="J232" s="5">
        <f t="shared" ca="1" si="24"/>
        <v>0</v>
      </c>
      <c r="K232" s="5">
        <f t="shared" ca="1" si="25"/>
        <v>0</v>
      </c>
      <c r="L232" s="10">
        <f t="shared" si="26"/>
        <v>320</v>
      </c>
      <c r="M232" s="10">
        <f t="shared" si="29"/>
        <v>82</v>
      </c>
      <c r="N232" s="10">
        <f t="shared" si="27"/>
        <v>160</v>
      </c>
      <c r="O232" s="2"/>
      <c r="P232" s="2"/>
      <c r="Q232" s="2"/>
      <c r="R232" s="2"/>
      <c r="S232" s="2"/>
      <c r="T232" s="2"/>
    </row>
    <row r="233" spans="1:20" x14ac:dyDescent="0.45">
      <c r="A233" s="61">
        <v>41840</v>
      </c>
      <c r="B233" s="4">
        <v>30</v>
      </c>
      <c r="C233" s="2" t="s">
        <v>6</v>
      </c>
      <c r="D233" s="6">
        <v>0.3</v>
      </c>
      <c r="E233" s="1">
        <v>23</v>
      </c>
      <c r="F233" s="5">
        <v>0</v>
      </c>
      <c r="G233" s="7">
        <v>10</v>
      </c>
      <c r="H233" s="5">
        <f t="shared" si="28"/>
        <v>1</v>
      </c>
      <c r="I233" s="5">
        <f t="shared" ca="1" si="23"/>
        <v>1</v>
      </c>
      <c r="J233" s="5">
        <f t="shared" ca="1" si="24"/>
        <v>0</v>
      </c>
      <c r="K233" s="5">
        <f t="shared" ca="1" si="25"/>
        <v>0</v>
      </c>
      <c r="L233" s="10">
        <f t="shared" si="26"/>
        <v>300</v>
      </c>
      <c r="M233" s="10">
        <f t="shared" si="29"/>
        <v>61.499999999999993</v>
      </c>
      <c r="N233" s="10">
        <f t="shared" si="27"/>
        <v>160.5</v>
      </c>
      <c r="O233" s="2"/>
      <c r="P233" s="2"/>
      <c r="Q233" s="2"/>
      <c r="R233" s="2"/>
      <c r="S233" s="2"/>
      <c r="T233" s="2"/>
    </row>
    <row r="234" spans="1:20" x14ac:dyDescent="0.45">
      <c r="A234" s="61">
        <v>41841</v>
      </c>
      <c r="B234" s="4">
        <v>97</v>
      </c>
      <c r="C234" s="2" t="s">
        <v>6</v>
      </c>
      <c r="D234" s="6">
        <v>0.08</v>
      </c>
      <c r="E234" s="1">
        <v>21</v>
      </c>
      <c r="F234" s="5">
        <v>1</v>
      </c>
      <c r="G234" s="7">
        <v>6</v>
      </c>
      <c r="H234" s="5">
        <f t="shared" si="28"/>
        <v>1</v>
      </c>
      <c r="I234" s="5">
        <f t="shared" ca="1" si="23"/>
        <v>1</v>
      </c>
      <c r="J234" s="5">
        <f t="shared" ca="1" si="24"/>
        <v>0</v>
      </c>
      <c r="K234" s="5">
        <f t="shared" ca="1" si="25"/>
        <v>0</v>
      </c>
      <c r="L234" s="10">
        <f t="shared" si="26"/>
        <v>582</v>
      </c>
      <c r="M234" s="10">
        <f t="shared" si="29"/>
        <v>198.85</v>
      </c>
      <c r="N234" s="10">
        <f t="shared" si="27"/>
        <v>305.14999999999998</v>
      </c>
      <c r="O234" s="2"/>
      <c r="P234" s="2"/>
      <c r="Q234" s="2"/>
      <c r="R234" s="2"/>
      <c r="S234" s="2"/>
      <c r="T234" s="2"/>
    </row>
    <row r="235" spans="1:20" x14ac:dyDescent="0.45">
      <c r="A235" s="61">
        <v>41842</v>
      </c>
      <c r="B235" s="4">
        <v>10</v>
      </c>
      <c r="C235" s="2" t="s">
        <v>7</v>
      </c>
      <c r="D235" s="6">
        <v>0.94</v>
      </c>
      <c r="E235" s="1">
        <v>26</v>
      </c>
      <c r="F235" s="5">
        <v>0</v>
      </c>
      <c r="G235" s="7">
        <v>8</v>
      </c>
      <c r="H235" s="5">
        <f t="shared" si="28"/>
        <v>1</v>
      </c>
      <c r="I235" s="5">
        <f t="shared" ca="1" si="23"/>
        <v>0</v>
      </c>
      <c r="J235" s="5">
        <f t="shared" ca="1" si="24"/>
        <v>1</v>
      </c>
      <c r="K235" s="5">
        <f t="shared" ca="1" si="25"/>
        <v>0</v>
      </c>
      <c r="L235" s="10">
        <f t="shared" si="26"/>
        <v>80</v>
      </c>
      <c r="M235" s="10">
        <f t="shared" si="29"/>
        <v>22.599999999999998</v>
      </c>
      <c r="N235" s="10">
        <f t="shared" si="27"/>
        <v>4.2000000000000028</v>
      </c>
      <c r="O235" s="2"/>
      <c r="P235" s="2"/>
      <c r="Q235" s="2"/>
      <c r="R235" s="2"/>
      <c r="S235" s="2"/>
      <c r="T235" s="2"/>
    </row>
    <row r="236" spans="1:20" x14ac:dyDescent="0.45">
      <c r="A236" s="61">
        <v>41843</v>
      </c>
      <c r="B236" s="4">
        <v>60</v>
      </c>
      <c r="C236" s="2" t="s">
        <v>7</v>
      </c>
      <c r="D236" s="6">
        <v>0.9</v>
      </c>
      <c r="E236" s="1">
        <v>19</v>
      </c>
      <c r="F236" s="5">
        <v>1</v>
      </c>
      <c r="G236" s="7">
        <v>8</v>
      </c>
      <c r="H236" s="5">
        <f t="shared" si="28"/>
        <v>1</v>
      </c>
      <c r="I236" s="5">
        <f t="shared" ca="1" si="23"/>
        <v>0</v>
      </c>
      <c r="J236" s="5">
        <f t="shared" ca="1" si="24"/>
        <v>1</v>
      </c>
      <c r="K236" s="5">
        <f t="shared" ca="1" si="25"/>
        <v>0</v>
      </c>
      <c r="L236" s="10">
        <f t="shared" si="26"/>
        <v>480</v>
      </c>
      <c r="M236" s="10">
        <f t="shared" si="29"/>
        <v>135.6</v>
      </c>
      <c r="N236" s="10">
        <f t="shared" si="27"/>
        <v>291.2</v>
      </c>
      <c r="O236" s="2"/>
      <c r="P236" s="2"/>
      <c r="Q236" s="2"/>
      <c r="R236" s="2"/>
      <c r="S236" s="2"/>
      <c r="T236" s="2"/>
    </row>
    <row r="237" spans="1:20" x14ac:dyDescent="0.45">
      <c r="A237" s="61">
        <v>41844</v>
      </c>
      <c r="B237" s="4">
        <v>85</v>
      </c>
      <c r="C237" s="2" t="s">
        <v>6</v>
      </c>
      <c r="D237" s="6">
        <v>0.38</v>
      </c>
      <c r="E237" s="1">
        <v>27</v>
      </c>
      <c r="F237" s="5">
        <v>1</v>
      </c>
      <c r="G237" s="7">
        <v>10</v>
      </c>
      <c r="H237" s="5">
        <f t="shared" si="28"/>
        <v>0</v>
      </c>
      <c r="I237" s="5">
        <f t="shared" ca="1" si="23"/>
        <v>1</v>
      </c>
      <c r="J237" s="5">
        <f t="shared" ca="1" si="24"/>
        <v>0</v>
      </c>
      <c r="K237" s="5">
        <f t="shared" ca="1" si="25"/>
        <v>0</v>
      </c>
      <c r="L237" s="10">
        <f t="shared" si="26"/>
        <v>850</v>
      </c>
      <c r="M237" s="10">
        <f t="shared" si="29"/>
        <v>174.24999999999997</v>
      </c>
      <c r="N237" s="10">
        <f t="shared" si="27"/>
        <v>597.75</v>
      </c>
      <c r="O237" s="2"/>
      <c r="P237" s="2"/>
      <c r="Q237" s="2"/>
      <c r="R237" s="2"/>
      <c r="S237" s="2"/>
      <c r="T237" s="2"/>
    </row>
    <row r="238" spans="1:20" x14ac:dyDescent="0.45">
      <c r="A238" s="61">
        <v>41845</v>
      </c>
      <c r="B238" s="4">
        <v>40</v>
      </c>
      <c r="C238" s="2" t="s">
        <v>9</v>
      </c>
      <c r="D238" s="6">
        <v>0.6</v>
      </c>
      <c r="E238" s="1">
        <v>27</v>
      </c>
      <c r="F238" s="5">
        <v>0</v>
      </c>
      <c r="G238" s="7">
        <v>9</v>
      </c>
      <c r="H238" s="5">
        <f t="shared" si="28"/>
        <v>0</v>
      </c>
      <c r="I238" s="5">
        <f t="shared" ca="1" si="23"/>
        <v>0</v>
      </c>
      <c r="J238" s="5">
        <f t="shared" ca="1" si="24"/>
        <v>0</v>
      </c>
      <c r="K238" s="5">
        <f t="shared" ca="1" si="25"/>
        <v>0</v>
      </c>
      <c r="L238" s="10">
        <f t="shared" si="26"/>
        <v>360</v>
      </c>
      <c r="M238" s="10">
        <f t="shared" si="29"/>
        <v>139.60000000000002</v>
      </c>
      <c r="N238" s="10">
        <f t="shared" si="27"/>
        <v>202.39999999999998</v>
      </c>
      <c r="O238" s="2"/>
      <c r="P238" s="2"/>
      <c r="Q238" s="2"/>
      <c r="R238" s="2"/>
      <c r="S238" s="2"/>
      <c r="T238" s="2"/>
    </row>
    <row r="239" spans="1:20" x14ac:dyDescent="0.45">
      <c r="A239" s="61">
        <v>41846</v>
      </c>
      <c r="B239" s="4">
        <v>72</v>
      </c>
      <c r="C239" s="2" t="s">
        <v>8</v>
      </c>
      <c r="D239" s="6">
        <v>0.62</v>
      </c>
      <c r="E239" s="1">
        <v>22</v>
      </c>
      <c r="F239" s="5">
        <v>0</v>
      </c>
      <c r="G239" s="7">
        <v>7</v>
      </c>
      <c r="H239" s="5">
        <f t="shared" si="28"/>
        <v>0</v>
      </c>
      <c r="I239" s="5">
        <f t="shared" ca="1" si="23"/>
        <v>0</v>
      </c>
      <c r="J239" s="5">
        <f t="shared" ca="1" si="24"/>
        <v>0</v>
      </c>
      <c r="K239" s="5">
        <f t="shared" ca="1" si="25"/>
        <v>1</v>
      </c>
      <c r="L239" s="10">
        <f t="shared" si="26"/>
        <v>504</v>
      </c>
      <c r="M239" s="10">
        <f t="shared" si="29"/>
        <v>295.2</v>
      </c>
      <c r="N239" s="10">
        <f t="shared" si="27"/>
        <v>141.80000000000001</v>
      </c>
      <c r="O239" s="2"/>
      <c r="P239" s="2"/>
      <c r="Q239" s="2"/>
      <c r="R239" s="2"/>
      <c r="S239" s="2"/>
      <c r="T239" s="2"/>
    </row>
    <row r="240" spans="1:20" x14ac:dyDescent="0.45">
      <c r="A240" s="61">
        <v>41847</v>
      </c>
      <c r="B240" s="4">
        <v>78</v>
      </c>
      <c r="C240" s="2" t="s">
        <v>9</v>
      </c>
      <c r="D240" s="6">
        <v>0.77</v>
      </c>
      <c r="E240" s="1">
        <v>21</v>
      </c>
      <c r="F240" s="5">
        <v>1</v>
      </c>
      <c r="G240" s="7">
        <v>8</v>
      </c>
      <c r="H240" s="5">
        <f t="shared" si="28"/>
        <v>1</v>
      </c>
      <c r="I240" s="5">
        <f t="shared" ca="1" si="23"/>
        <v>0</v>
      </c>
      <c r="J240" s="5">
        <f t="shared" ca="1" si="24"/>
        <v>0</v>
      </c>
      <c r="K240" s="5">
        <f t="shared" ca="1" si="25"/>
        <v>0</v>
      </c>
      <c r="L240" s="10">
        <f t="shared" si="26"/>
        <v>624</v>
      </c>
      <c r="M240" s="10">
        <f t="shared" si="29"/>
        <v>272.22000000000003</v>
      </c>
      <c r="N240" s="10">
        <f t="shared" si="27"/>
        <v>333.78</v>
      </c>
      <c r="O240" s="2"/>
      <c r="P240" s="2"/>
      <c r="Q240" s="2"/>
      <c r="R240" s="2"/>
      <c r="S240" s="2"/>
      <c r="T240" s="2"/>
    </row>
    <row r="241" spans="1:20" x14ac:dyDescent="0.45">
      <c r="A241" s="61">
        <v>41848</v>
      </c>
      <c r="B241" s="4">
        <v>54</v>
      </c>
      <c r="C241" s="2" t="s">
        <v>8</v>
      </c>
      <c r="D241" s="6">
        <v>0.85</v>
      </c>
      <c r="E241" s="1">
        <v>18</v>
      </c>
      <c r="F241" s="5">
        <v>0</v>
      </c>
      <c r="G241" s="7">
        <v>8</v>
      </c>
      <c r="H241" s="5">
        <f t="shared" si="28"/>
        <v>1</v>
      </c>
      <c r="I241" s="5">
        <f t="shared" ca="1" si="23"/>
        <v>0</v>
      </c>
      <c r="J241" s="5">
        <f t="shared" ca="1" si="24"/>
        <v>0</v>
      </c>
      <c r="K241" s="5">
        <f t="shared" ca="1" si="25"/>
        <v>1</v>
      </c>
      <c r="L241" s="10">
        <f t="shared" si="26"/>
        <v>432</v>
      </c>
      <c r="M241" s="10">
        <f t="shared" si="29"/>
        <v>221.39999999999998</v>
      </c>
      <c r="N241" s="10">
        <f t="shared" si="27"/>
        <v>143.60000000000002</v>
      </c>
      <c r="O241" s="2"/>
      <c r="P241" s="2"/>
      <c r="Q241" s="2"/>
      <c r="R241" s="2"/>
      <c r="S241" s="2"/>
      <c r="T241" s="2"/>
    </row>
    <row r="242" spans="1:20" x14ac:dyDescent="0.45">
      <c r="A242" s="61">
        <v>41849</v>
      </c>
      <c r="B242" s="4">
        <v>75</v>
      </c>
      <c r="C242" s="2" t="s">
        <v>8</v>
      </c>
      <c r="D242" s="6">
        <v>0.2</v>
      </c>
      <c r="E242" s="1">
        <v>21</v>
      </c>
      <c r="F242" s="5">
        <v>1</v>
      </c>
      <c r="G242" s="7">
        <v>9</v>
      </c>
      <c r="H242" s="5">
        <f t="shared" si="28"/>
        <v>1</v>
      </c>
      <c r="I242" s="5">
        <f t="shared" ca="1" si="23"/>
        <v>0</v>
      </c>
      <c r="J242" s="5">
        <f t="shared" ca="1" si="24"/>
        <v>0</v>
      </c>
      <c r="K242" s="5">
        <f t="shared" ca="1" si="25"/>
        <v>1</v>
      </c>
      <c r="L242" s="10">
        <f t="shared" si="26"/>
        <v>675</v>
      </c>
      <c r="M242" s="10">
        <f t="shared" si="29"/>
        <v>307.5</v>
      </c>
      <c r="N242" s="10">
        <f t="shared" si="27"/>
        <v>300.5</v>
      </c>
      <c r="O242" s="2"/>
      <c r="P242" s="2"/>
      <c r="Q242" s="2"/>
      <c r="R242" s="2"/>
      <c r="S242" s="2"/>
      <c r="T242" s="2"/>
    </row>
    <row r="243" spans="1:20" x14ac:dyDescent="0.45">
      <c r="A243" s="61">
        <v>41850</v>
      </c>
      <c r="B243" s="4">
        <v>38</v>
      </c>
      <c r="C243" s="2" t="s">
        <v>9</v>
      </c>
      <c r="D243" s="6">
        <v>0.93</v>
      </c>
      <c r="E243" s="1">
        <v>23</v>
      </c>
      <c r="F243" s="5">
        <v>0</v>
      </c>
      <c r="G243" s="7">
        <v>7</v>
      </c>
      <c r="H243" s="5">
        <f t="shared" si="28"/>
        <v>1</v>
      </c>
      <c r="I243" s="5">
        <f t="shared" ca="1" si="23"/>
        <v>0</v>
      </c>
      <c r="J243" s="5">
        <f t="shared" ca="1" si="24"/>
        <v>0</v>
      </c>
      <c r="K243" s="5">
        <f t="shared" ca="1" si="25"/>
        <v>0</v>
      </c>
      <c r="L243" s="10">
        <f t="shared" si="26"/>
        <v>266</v>
      </c>
      <c r="M243" s="10">
        <f t="shared" si="29"/>
        <v>132.62</v>
      </c>
      <c r="N243" s="10">
        <f t="shared" si="27"/>
        <v>115.38</v>
      </c>
      <c r="O243" s="2"/>
      <c r="P243" s="2"/>
      <c r="Q243" s="2"/>
      <c r="R243" s="2"/>
      <c r="S243" s="2"/>
      <c r="T243" s="2"/>
    </row>
    <row r="244" spans="1:20" x14ac:dyDescent="0.45">
      <c r="A244" s="61">
        <v>41851</v>
      </c>
      <c r="B244" s="4">
        <v>57</v>
      </c>
      <c r="C244" s="2" t="s">
        <v>8</v>
      </c>
      <c r="D244" s="6">
        <v>0.64</v>
      </c>
      <c r="E244" s="1">
        <v>27</v>
      </c>
      <c r="F244" s="5">
        <v>0</v>
      </c>
      <c r="G244" s="7">
        <v>8</v>
      </c>
      <c r="H244" s="5">
        <f t="shared" si="28"/>
        <v>0</v>
      </c>
      <c r="I244" s="5">
        <f t="shared" ca="1" si="23"/>
        <v>0</v>
      </c>
      <c r="J244" s="5">
        <f t="shared" ca="1" si="24"/>
        <v>0</v>
      </c>
      <c r="K244" s="5">
        <f t="shared" ca="1" si="25"/>
        <v>1</v>
      </c>
      <c r="L244" s="10">
        <f t="shared" si="26"/>
        <v>456</v>
      </c>
      <c r="M244" s="10">
        <f t="shared" si="29"/>
        <v>233.7</v>
      </c>
      <c r="N244" s="10">
        <f t="shared" si="27"/>
        <v>155.30000000000001</v>
      </c>
      <c r="O244" s="2"/>
      <c r="P244" s="2"/>
      <c r="Q244" s="2"/>
      <c r="R244" s="2"/>
      <c r="S244" s="2"/>
      <c r="T244" s="2"/>
    </row>
    <row r="245" spans="1:20" x14ac:dyDescent="0.45">
      <c r="A245" s="61">
        <v>41852</v>
      </c>
      <c r="B245" s="4">
        <v>51</v>
      </c>
      <c r="C245" s="2" t="s">
        <v>9</v>
      </c>
      <c r="D245" s="6">
        <v>0.45</v>
      </c>
      <c r="E245" s="1">
        <v>25</v>
      </c>
      <c r="F245" s="5">
        <v>0</v>
      </c>
      <c r="G245" s="7">
        <v>8</v>
      </c>
      <c r="H245" s="5">
        <f t="shared" si="28"/>
        <v>0</v>
      </c>
      <c r="I245" s="5">
        <f t="shared" ca="1" si="23"/>
        <v>0</v>
      </c>
      <c r="J245" s="5">
        <f t="shared" ca="1" si="24"/>
        <v>0</v>
      </c>
      <c r="K245" s="5">
        <f t="shared" ca="1" si="25"/>
        <v>0</v>
      </c>
      <c r="L245" s="10">
        <f t="shared" si="26"/>
        <v>408</v>
      </c>
      <c r="M245" s="10">
        <f t="shared" si="29"/>
        <v>177.99</v>
      </c>
      <c r="N245" s="10">
        <f t="shared" si="27"/>
        <v>212.01</v>
      </c>
      <c r="O245" s="2"/>
      <c r="P245" s="2"/>
      <c r="Q245" s="2"/>
      <c r="R245" s="2"/>
      <c r="S245" s="2"/>
      <c r="T245" s="2"/>
    </row>
    <row r="246" spans="1:20" x14ac:dyDescent="0.45">
      <c r="A246" s="61">
        <v>41853</v>
      </c>
      <c r="B246" s="4">
        <v>48</v>
      </c>
      <c r="C246" s="2" t="s">
        <v>7</v>
      </c>
      <c r="D246" s="6">
        <v>0.18</v>
      </c>
      <c r="E246" s="1">
        <v>24</v>
      </c>
      <c r="F246" s="5">
        <v>0</v>
      </c>
      <c r="G246" s="7">
        <v>6</v>
      </c>
      <c r="H246" s="5">
        <f t="shared" si="28"/>
        <v>0</v>
      </c>
      <c r="I246" s="5">
        <f t="shared" ca="1" si="23"/>
        <v>0</v>
      </c>
      <c r="J246" s="5">
        <f t="shared" ca="1" si="24"/>
        <v>1</v>
      </c>
      <c r="K246" s="5">
        <f t="shared" ca="1" si="25"/>
        <v>0</v>
      </c>
      <c r="L246" s="10">
        <f t="shared" si="26"/>
        <v>288</v>
      </c>
      <c r="M246" s="10">
        <f t="shared" si="29"/>
        <v>108.47999999999999</v>
      </c>
      <c r="N246" s="10">
        <f t="shared" si="27"/>
        <v>126.32000000000001</v>
      </c>
      <c r="O246" s="2"/>
      <c r="P246" s="2"/>
      <c r="Q246" s="2"/>
      <c r="R246" s="2"/>
      <c r="S246" s="2"/>
      <c r="T246" s="2"/>
    </row>
    <row r="247" spans="1:20" x14ac:dyDescent="0.45">
      <c r="A247" s="61">
        <v>41854</v>
      </c>
      <c r="B247" s="4">
        <v>60</v>
      </c>
      <c r="C247" s="2" t="s">
        <v>8</v>
      </c>
      <c r="D247" s="6">
        <v>0.71</v>
      </c>
      <c r="E247" s="1">
        <v>23</v>
      </c>
      <c r="F247" s="5">
        <v>0</v>
      </c>
      <c r="G247" s="7">
        <v>9</v>
      </c>
      <c r="H247" s="5">
        <f t="shared" si="28"/>
        <v>1</v>
      </c>
      <c r="I247" s="5">
        <f t="shared" ca="1" si="23"/>
        <v>0</v>
      </c>
      <c r="J247" s="5">
        <f t="shared" ca="1" si="24"/>
        <v>0</v>
      </c>
      <c r="K247" s="5">
        <f t="shared" ca="1" si="25"/>
        <v>1</v>
      </c>
      <c r="L247" s="10">
        <f t="shared" si="26"/>
        <v>540</v>
      </c>
      <c r="M247" s="10">
        <f t="shared" si="29"/>
        <v>245.99999999999997</v>
      </c>
      <c r="N247" s="10">
        <f t="shared" si="27"/>
        <v>227</v>
      </c>
      <c r="O247" s="2"/>
      <c r="P247" s="2"/>
      <c r="Q247" s="2"/>
      <c r="R247" s="2"/>
      <c r="S247" s="2"/>
      <c r="T247" s="2"/>
    </row>
    <row r="248" spans="1:20" x14ac:dyDescent="0.45">
      <c r="A248" s="61">
        <v>41855</v>
      </c>
      <c r="B248" s="4">
        <v>66</v>
      </c>
      <c r="C248" s="2" t="s">
        <v>6</v>
      </c>
      <c r="D248" s="6">
        <v>0.4</v>
      </c>
      <c r="E248" s="1">
        <v>23</v>
      </c>
      <c r="F248" s="5">
        <v>0</v>
      </c>
      <c r="G248" s="7">
        <v>10</v>
      </c>
      <c r="H248" s="5">
        <f t="shared" si="28"/>
        <v>1</v>
      </c>
      <c r="I248" s="5">
        <f t="shared" ca="1" si="23"/>
        <v>1</v>
      </c>
      <c r="J248" s="5">
        <f t="shared" ca="1" si="24"/>
        <v>0</v>
      </c>
      <c r="K248" s="5">
        <f t="shared" ca="1" si="25"/>
        <v>0</v>
      </c>
      <c r="L248" s="10">
        <f t="shared" si="26"/>
        <v>660</v>
      </c>
      <c r="M248" s="10">
        <f t="shared" si="29"/>
        <v>135.29999999999998</v>
      </c>
      <c r="N248" s="10">
        <f t="shared" si="27"/>
        <v>446.70000000000005</v>
      </c>
      <c r="O248" s="2"/>
      <c r="P248" s="2"/>
      <c r="Q248" s="2"/>
      <c r="R248" s="2"/>
      <c r="S248" s="2"/>
      <c r="T248" s="2"/>
    </row>
    <row r="249" spans="1:20" x14ac:dyDescent="0.45">
      <c r="A249" s="61">
        <v>41856</v>
      </c>
      <c r="B249" s="4">
        <v>82</v>
      </c>
      <c r="C249" s="2" t="s">
        <v>6</v>
      </c>
      <c r="D249" s="6">
        <v>0.61</v>
      </c>
      <c r="E249" s="1">
        <v>20</v>
      </c>
      <c r="F249" s="5">
        <v>1</v>
      </c>
      <c r="G249" s="7">
        <v>6</v>
      </c>
      <c r="H249" s="5">
        <f t="shared" si="28"/>
        <v>1</v>
      </c>
      <c r="I249" s="5">
        <f t="shared" ca="1" si="23"/>
        <v>1</v>
      </c>
      <c r="J249" s="5">
        <f t="shared" ca="1" si="24"/>
        <v>0</v>
      </c>
      <c r="K249" s="5">
        <f t="shared" ca="1" si="25"/>
        <v>0</v>
      </c>
      <c r="L249" s="10">
        <f t="shared" si="26"/>
        <v>492</v>
      </c>
      <c r="M249" s="10">
        <f t="shared" si="29"/>
        <v>168.1</v>
      </c>
      <c r="N249" s="10">
        <f t="shared" si="27"/>
        <v>245.89999999999998</v>
      </c>
      <c r="O249" s="2"/>
      <c r="P249" s="2"/>
      <c r="Q249" s="2"/>
      <c r="R249" s="2"/>
      <c r="S249" s="2"/>
      <c r="T249" s="2"/>
    </row>
    <row r="250" spans="1:20" x14ac:dyDescent="0.45">
      <c r="A250" s="61">
        <v>41857</v>
      </c>
      <c r="B250" s="4">
        <v>34</v>
      </c>
      <c r="C250" s="2" t="s">
        <v>6</v>
      </c>
      <c r="D250" s="6">
        <v>0.28999999999999998</v>
      </c>
      <c r="E250" s="1">
        <v>26</v>
      </c>
      <c r="F250" s="5">
        <v>0</v>
      </c>
      <c r="G250" s="7">
        <v>10</v>
      </c>
      <c r="H250" s="5">
        <f t="shared" si="28"/>
        <v>1</v>
      </c>
      <c r="I250" s="5">
        <f t="shared" ca="1" si="23"/>
        <v>1</v>
      </c>
      <c r="J250" s="5">
        <f t="shared" ca="1" si="24"/>
        <v>0</v>
      </c>
      <c r="K250" s="5">
        <f t="shared" ca="1" si="25"/>
        <v>0</v>
      </c>
      <c r="L250" s="10">
        <f t="shared" si="26"/>
        <v>340</v>
      </c>
      <c r="M250" s="10">
        <f t="shared" si="29"/>
        <v>69.699999999999989</v>
      </c>
      <c r="N250" s="10">
        <f t="shared" si="27"/>
        <v>192.3</v>
      </c>
      <c r="O250" s="2"/>
      <c r="P250" s="2"/>
      <c r="Q250" s="2"/>
      <c r="R250" s="2"/>
      <c r="S250" s="2"/>
      <c r="T250" s="2"/>
    </row>
    <row r="251" spans="1:20" x14ac:dyDescent="0.45">
      <c r="A251" s="61">
        <v>41858</v>
      </c>
      <c r="B251" s="4">
        <v>46</v>
      </c>
      <c r="C251" s="2" t="s">
        <v>9</v>
      </c>
      <c r="D251" s="6">
        <v>0.4</v>
      </c>
      <c r="E251" s="1">
        <v>19</v>
      </c>
      <c r="F251" s="5">
        <v>0</v>
      </c>
      <c r="G251" s="7">
        <v>8</v>
      </c>
      <c r="H251" s="5">
        <f t="shared" si="28"/>
        <v>0</v>
      </c>
      <c r="I251" s="5">
        <f t="shared" ca="1" si="23"/>
        <v>0</v>
      </c>
      <c r="J251" s="5">
        <f t="shared" ca="1" si="24"/>
        <v>0</v>
      </c>
      <c r="K251" s="5">
        <f t="shared" ca="1" si="25"/>
        <v>0</v>
      </c>
      <c r="L251" s="10">
        <f t="shared" si="26"/>
        <v>368</v>
      </c>
      <c r="M251" s="10">
        <f t="shared" si="29"/>
        <v>160.54000000000002</v>
      </c>
      <c r="N251" s="10">
        <f t="shared" si="27"/>
        <v>189.45999999999998</v>
      </c>
      <c r="O251" s="2"/>
      <c r="P251" s="2"/>
      <c r="Q251" s="2"/>
      <c r="R251" s="2"/>
      <c r="S251" s="2"/>
      <c r="T251" s="2"/>
    </row>
    <row r="252" spans="1:20" x14ac:dyDescent="0.45">
      <c r="A252" s="61">
        <v>41859</v>
      </c>
      <c r="B252" s="4">
        <v>64</v>
      </c>
      <c r="C252" s="2" t="s">
        <v>8</v>
      </c>
      <c r="D252" s="6">
        <v>0.78</v>
      </c>
      <c r="E252" s="1">
        <v>21</v>
      </c>
      <c r="F252" s="5">
        <v>0</v>
      </c>
      <c r="G252" s="7">
        <v>6</v>
      </c>
      <c r="H252" s="5">
        <f t="shared" si="28"/>
        <v>0</v>
      </c>
      <c r="I252" s="5">
        <f t="shared" ca="1" si="23"/>
        <v>0</v>
      </c>
      <c r="J252" s="5">
        <f t="shared" ca="1" si="24"/>
        <v>0</v>
      </c>
      <c r="K252" s="5">
        <f t="shared" ca="1" si="25"/>
        <v>1</v>
      </c>
      <c r="L252" s="10">
        <f t="shared" si="26"/>
        <v>384</v>
      </c>
      <c r="M252" s="10">
        <f t="shared" si="29"/>
        <v>262.39999999999998</v>
      </c>
      <c r="N252" s="10">
        <f t="shared" si="27"/>
        <v>54.600000000000023</v>
      </c>
      <c r="O252" s="2"/>
      <c r="P252" s="2"/>
      <c r="Q252" s="2"/>
      <c r="R252" s="2"/>
      <c r="S252" s="2"/>
      <c r="T252" s="2"/>
    </row>
    <row r="253" spans="1:20" x14ac:dyDescent="0.45">
      <c r="A253" s="61">
        <v>41860</v>
      </c>
      <c r="B253" s="4">
        <v>47</v>
      </c>
      <c r="C253" s="2" t="s">
        <v>7</v>
      </c>
      <c r="D253" s="6">
        <v>0</v>
      </c>
      <c r="E253" s="1">
        <v>18</v>
      </c>
      <c r="F253" s="5">
        <v>0</v>
      </c>
      <c r="G253" s="7">
        <v>8</v>
      </c>
      <c r="H253" s="5">
        <f t="shared" si="28"/>
        <v>0</v>
      </c>
      <c r="I253" s="5">
        <f t="shared" ca="1" si="23"/>
        <v>0</v>
      </c>
      <c r="J253" s="5">
        <f t="shared" ca="1" si="24"/>
        <v>1</v>
      </c>
      <c r="K253" s="5">
        <f t="shared" ca="1" si="25"/>
        <v>0</v>
      </c>
      <c r="L253" s="10">
        <f t="shared" si="26"/>
        <v>376</v>
      </c>
      <c r="M253" s="10">
        <f t="shared" si="29"/>
        <v>106.21999999999998</v>
      </c>
      <c r="N253" s="10">
        <f t="shared" si="27"/>
        <v>216.58000000000004</v>
      </c>
      <c r="O253" s="2"/>
      <c r="P253" s="2"/>
      <c r="Q253" s="2"/>
      <c r="R253" s="2"/>
      <c r="S253" s="2"/>
      <c r="T253" s="2"/>
    </row>
    <row r="254" spans="1:20" x14ac:dyDescent="0.45">
      <c r="A254" s="61">
        <v>41861</v>
      </c>
      <c r="B254" s="4">
        <v>16</v>
      </c>
      <c r="C254" s="2" t="s">
        <v>7</v>
      </c>
      <c r="D254" s="6">
        <v>0.21</v>
      </c>
      <c r="E254" s="1">
        <v>25</v>
      </c>
      <c r="F254" s="5">
        <v>0</v>
      </c>
      <c r="G254" s="7">
        <v>10</v>
      </c>
      <c r="H254" s="5">
        <f t="shared" si="28"/>
        <v>1</v>
      </c>
      <c r="I254" s="5">
        <f t="shared" ca="1" si="23"/>
        <v>0</v>
      </c>
      <c r="J254" s="5">
        <f t="shared" ca="1" si="24"/>
        <v>1</v>
      </c>
      <c r="K254" s="5">
        <f t="shared" ca="1" si="25"/>
        <v>0</v>
      </c>
      <c r="L254" s="10">
        <f t="shared" si="26"/>
        <v>160</v>
      </c>
      <c r="M254" s="10">
        <f t="shared" si="29"/>
        <v>36.159999999999997</v>
      </c>
      <c r="N254" s="10">
        <f t="shared" si="27"/>
        <v>70.64</v>
      </c>
      <c r="O254" s="2"/>
      <c r="P254" s="2"/>
      <c r="Q254" s="2"/>
      <c r="R254" s="2"/>
      <c r="S254" s="2"/>
      <c r="T254" s="2"/>
    </row>
    <row r="255" spans="1:20" x14ac:dyDescent="0.45">
      <c r="A255" s="61">
        <v>41862</v>
      </c>
      <c r="B255" s="4">
        <v>48</v>
      </c>
      <c r="C255" s="2" t="s">
        <v>8</v>
      </c>
      <c r="D255" s="6">
        <v>0.81</v>
      </c>
      <c r="E255" s="1">
        <v>25</v>
      </c>
      <c r="F255" s="5">
        <v>0</v>
      </c>
      <c r="G255" s="7">
        <v>8</v>
      </c>
      <c r="H255" s="5">
        <f t="shared" si="28"/>
        <v>1</v>
      </c>
      <c r="I255" s="5">
        <f t="shared" ca="1" si="23"/>
        <v>0</v>
      </c>
      <c r="J255" s="5">
        <f t="shared" ca="1" si="24"/>
        <v>0</v>
      </c>
      <c r="K255" s="5">
        <f t="shared" ca="1" si="25"/>
        <v>1</v>
      </c>
      <c r="L255" s="10">
        <f t="shared" si="26"/>
        <v>384</v>
      </c>
      <c r="M255" s="10">
        <f t="shared" si="29"/>
        <v>196.79999999999998</v>
      </c>
      <c r="N255" s="10">
        <f t="shared" si="27"/>
        <v>120.20000000000002</v>
      </c>
      <c r="O255" s="2"/>
      <c r="P255" s="2"/>
      <c r="Q255" s="2"/>
      <c r="R255" s="2"/>
      <c r="S255" s="2"/>
      <c r="T255" s="2"/>
    </row>
    <row r="256" spans="1:20" x14ac:dyDescent="0.45">
      <c r="A256" s="61">
        <v>41863</v>
      </c>
      <c r="B256" s="4">
        <v>64</v>
      </c>
      <c r="C256" s="2" t="s">
        <v>9</v>
      </c>
      <c r="D256" s="6">
        <v>0.66</v>
      </c>
      <c r="E256" s="1">
        <v>24</v>
      </c>
      <c r="F256" s="5">
        <v>1</v>
      </c>
      <c r="G256" s="7">
        <v>6</v>
      </c>
      <c r="H256" s="5">
        <f t="shared" si="28"/>
        <v>1</v>
      </c>
      <c r="I256" s="5">
        <f t="shared" ca="1" si="23"/>
        <v>0</v>
      </c>
      <c r="J256" s="5">
        <f t="shared" ca="1" si="24"/>
        <v>0</v>
      </c>
      <c r="K256" s="5">
        <f t="shared" ca="1" si="25"/>
        <v>0</v>
      </c>
      <c r="L256" s="10">
        <f t="shared" si="26"/>
        <v>384</v>
      </c>
      <c r="M256" s="10">
        <f t="shared" si="29"/>
        <v>223.36</v>
      </c>
      <c r="N256" s="10">
        <f t="shared" si="27"/>
        <v>142.63999999999999</v>
      </c>
      <c r="O256" s="2"/>
      <c r="P256" s="2"/>
      <c r="Q256" s="2"/>
      <c r="R256" s="2"/>
      <c r="S256" s="2"/>
      <c r="T256" s="2"/>
    </row>
    <row r="257" spans="1:20" x14ac:dyDescent="0.45">
      <c r="A257" s="61">
        <v>41864</v>
      </c>
      <c r="B257" s="4">
        <v>61</v>
      </c>
      <c r="C257" s="2" t="s">
        <v>6</v>
      </c>
      <c r="D257" s="6">
        <v>0.46</v>
      </c>
      <c r="E257" s="1">
        <v>22</v>
      </c>
      <c r="F257" s="5">
        <v>0</v>
      </c>
      <c r="G257" s="7">
        <v>6</v>
      </c>
      <c r="H257" s="5">
        <f t="shared" si="28"/>
        <v>1</v>
      </c>
      <c r="I257" s="5">
        <f t="shared" ca="1" si="23"/>
        <v>1</v>
      </c>
      <c r="J257" s="5">
        <f t="shared" ca="1" si="24"/>
        <v>0</v>
      </c>
      <c r="K257" s="5">
        <f t="shared" ca="1" si="25"/>
        <v>0</v>
      </c>
      <c r="L257" s="10">
        <f t="shared" si="26"/>
        <v>366</v>
      </c>
      <c r="M257" s="10">
        <f t="shared" si="29"/>
        <v>125.04999999999998</v>
      </c>
      <c r="N257" s="10">
        <f t="shared" si="27"/>
        <v>162.95000000000002</v>
      </c>
      <c r="O257" s="2"/>
      <c r="P257" s="2"/>
      <c r="Q257" s="2"/>
      <c r="R257" s="2"/>
      <c r="S257" s="2"/>
      <c r="T257" s="2"/>
    </row>
    <row r="258" spans="1:20" x14ac:dyDescent="0.45">
      <c r="A258" s="61">
        <v>41865</v>
      </c>
      <c r="B258" s="4">
        <v>53</v>
      </c>
      <c r="C258" s="2" t="s">
        <v>6</v>
      </c>
      <c r="D258" s="6">
        <v>0.26</v>
      </c>
      <c r="E258" s="1">
        <v>20</v>
      </c>
      <c r="F258" s="5">
        <v>0</v>
      </c>
      <c r="G258" s="7">
        <v>7</v>
      </c>
      <c r="H258" s="5">
        <f t="shared" si="28"/>
        <v>0</v>
      </c>
      <c r="I258" s="5">
        <f t="shared" ref="I258:I321" ca="1" si="30">IF($C258=$I$4,1,0)</f>
        <v>1</v>
      </c>
      <c r="J258" s="5">
        <f t="shared" ref="J258:J321" ca="1" si="31">IF($C258=$J$4,1,0)</f>
        <v>0</v>
      </c>
      <c r="K258" s="5">
        <f t="shared" ref="K258:K321" ca="1" si="32">IF($C258=$K$4,1,0)</f>
        <v>0</v>
      </c>
      <c r="L258" s="10">
        <f t="shared" ref="L258:L321" si="33">B258*G258</f>
        <v>371</v>
      </c>
      <c r="M258" s="10">
        <f t="shared" si="29"/>
        <v>108.64999999999999</v>
      </c>
      <c r="N258" s="10">
        <f t="shared" ref="N258:N321" si="34">L258-M258-HLOOKUP(C258,$Q$5:$T$12,8,FALSE)</f>
        <v>184.35000000000002</v>
      </c>
      <c r="O258" s="2"/>
      <c r="P258" s="2"/>
      <c r="Q258" s="2"/>
      <c r="R258" s="2"/>
      <c r="S258" s="2"/>
      <c r="T258" s="2"/>
    </row>
    <row r="259" spans="1:20" x14ac:dyDescent="0.45">
      <c r="A259" s="61">
        <v>41866</v>
      </c>
      <c r="B259" s="4">
        <v>24</v>
      </c>
      <c r="C259" s="2" t="s">
        <v>7</v>
      </c>
      <c r="D259" s="6">
        <v>0.52</v>
      </c>
      <c r="E259" s="1">
        <v>20</v>
      </c>
      <c r="F259" s="5">
        <v>0</v>
      </c>
      <c r="G259" s="7">
        <v>10</v>
      </c>
      <c r="H259" s="5">
        <f t="shared" ref="H259:H322" si="35">IF(WEEKDAY($A259,1)&lt;5,1,0)</f>
        <v>0</v>
      </c>
      <c r="I259" s="5">
        <f t="shared" ca="1" si="30"/>
        <v>0</v>
      </c>
      <c r="J259" s="5">
        <f t="shared" ca="1" si="31"/>
        <v>1</v>
      </c>
      <c r="K259" s="5">
        <f t="shared" ca="1" si="32"/>
        <v>0</v>
      </c>
      <c r="L259" s="10">
        <f t="shared" si="33"/>
        <v>240</v>
      </c>
      <c r="M259" s="10">
        <f t="shared" ref="M259:M322" si="36">B259*(HLOOKUP(C259,$Q$5:$T$9,5,FALSE))</f>
        <v>54.239999999999995</v>
      </c>
      <c r="N259" s="10">
        <f t="shared" si="34"/>
        <v>132.56</v>
      </c>
      <c r="O259" s="2"/>
      <c r="P259" s="2"/>
      <c r="Q259" s="2"/>
      <c r="R259" s="2"/>
      <c r="S259" s="2"/>
      <c r="T259" s="2"/>
    </row>
    <row r="260" spans="1:20" x14ac:dyDescent="0.45">
      <c r="A260" s="61">
        <v>41867</v>
      </c>
      <c r="B260" s="4">
        <v>57</v>
      </c>
      <c r="C260" s="2" t="s">
        <v>6</v>
      </c>
      <c r="D260" s="6">
        <v>0.68</v>
      </c>
      <c r="E260" s="1">
        <v>24</v>
      </c>
      <c r="F260" s="5">
        <v>0</v>
      </c>
      <c r="G260" s="7">
        <v>8</v>
      </c>
      <c r="H260" s="5">
        <f t="shared" si="35"/>
        <v>0</v>
      </c>
      <c r="I260" s="5">
        <f t="shared" ca="1" si="30"/>
        <v>1</v>
      </c>
      <c r="J260" s="5">
        <f t="shared" ca="1" si="31"/>
        <v>0</v>
      </c>
      <c r="K260" s="5">
        <f t="shared" ca="1" si="32"/>
        <v>0</v>
      </c>
      <c r="L260" s="10">
        <f t="shared" si="33"/>
        <v>456</v>
      </c>
      <c r="M260" s="10">
        <f t="shared" si="36"/>
        <v>116.85</v>
      </c>
      <c r="N260" s="10">
        <f t="shared" si="34"/>
        <v>261.14999999999998</v>
      </c>
      <c r="O260" s="2"/>
      <c r="P260" s="2"/>
      <c r="Q260" s="2"/>
      <c r="R260" s="2"/>
      <c r="S260" s="2"/>
      <c r="T260" s="2"/>
    </row>
    <row r="261" spans="1:20" x14ac:dyDescent="0.45">
      <c r="A261" s="61">
        <v>41868</v>
      </c>
      <c r="B261" s="4">
        <v>86</v>
      </c>
      <c r="C261" s="2" t="s">
        <v>8</v>
      </c>
      <c r="D261" s="6">
        <v>0.22</v>
      </c>
      <c r="E261" s="1">
        <v>26</v>
      </c>
      <c r="F261" s="5">
        <v>1</v>
      </c>
      <c r="G261" s="7">
        <v>7</v>
      </c>
      <c r="H261" s="5">
        <f t="shared" si="35"/>
        <v>1</v>
      </c>
      <c r="I261" s="5">
        <f t="shared" ca="1" si="30"/>
        <v>0</v>
      </c>
      <c r="J261" s="5">
        <f t="shared" ca="1" si="31"/>
        <v>0</v>
      </c>
      <c r="K261" s="5">
        <f t="shared" ca="1" si="32"/>
        <v>1</v>
      </c>
      <c r="L261" s="10">
        <f t="shared" si="33"/>
        <v>602</v>
      </c>
      <c r="M261" s="10">
        <f t="shared" si="36"/>
        <v>352.59999999999997</v>
      </c>
      <c r="N261" s="10">
        <f t="shared" si="34"/>
        <v>182.40000000000003</v>
      </c>
      <c r="O261" s="2"/>
      <c r="P261" s="2"/>
      <c r="Q261" s="2"/>
      <c r="R261" s="2"/>
      <c r="S261" s="2"/>
      <c r="T261" s="2"/>
    </row>
    <row r="262" spans="1:20" x14ac:dyDescent="0.45">
      <c r="A262" s="61">
        <v>41869</v>
      </c>
      <c r="B262" s="4">
        <v>4</v>
      </c>
      <c r="C262" s="2" t="s">
        <v>7</v>
      </c>
      <c r="D262" s="6">
        <v>0.83</v>
      </c>
      <c r="E262" s="1">
        <v>26</v>
      </c>
      <c r="F262" s="5">
        <v>0</v>
      </c>
      <c r="G262" s="7">
        <v>9</v>
      </c>
      <c r="H262" s="5">
        <f t="shared" si="35"/>
        <v>1</v>
      </c>
      <c r="I262" s="5">
        <f t="shared" ca="1" si="30"/>
        <v>0</v>
      </c>
      <c r="J262" s="5">
        <f t="shared" ca="1" si="31"/>
        <v>1</v>
      </c>
      <c r="K262" s="5">
        <f t="shared" ca="1" si="32"/>
        <v>0</v>
      </c>
      <c r="L262" s="10">
        <f t="shared" si="33"/>
        <v>36</v>
      </c>
      <c r="M262" s="10">
        <f t="shared" si="36"/>
        <v>9.0399999999999991</v>
      </c>
      <c r="N262" s="10">
        <f t="shared" si="34"/>
        <v>-26.240000000000002</v>
      </c>
      <c r="O262" s="2"/>
      <c r="P262" s="2"/>
      <c r="Q262" s="2"/>
      <c r="R262" s="2"/>
      <c r="S262" s="2"/>
      <c r="T262" s="2"/>
    </row>
    <row r="263" spans="1:20" x14ac:dyDescent="0.45">
      <c r="A263" s="61">
        <v>41870</v>
      </c>
      <c r="B263" s="4">
        <v>31</v>
      </c>
      <c r="C263" s="2" t="s">
        <v>7</v>
      </c>
      <c r="D263" s="6">
        <v>0.66</v>
      </c>
      <c r="E263" s="1">
        <v>24</v>
      </c>
      <c r="F263" s="5">
        <v>1</v>
      </c>
      <c r="G263" s="7">
        <v>9</v>
      </c>
      <c r="H263" s="5">
        <f t="shared" si="35"/>
        <v>1</v>
      </c>
      <c r="I263" s="5">
        <f t="shared" ca="1" si="30"/>
        <v>0</v>
      </c>
      <c r="J263" s="5">
        <f t="shared" ca="1" si="31"/>
        <v>1</v>
      </c>
      <c r="K263" s="5">
        <f t="shared" ca="1" si="32"/>
        <v>0</v>
      </c>
      <c r="L263" s="10">
        <f t="shared" si="33"/>
        <v>279</v>
      </c>
      <c r="M263" s="10">
        <f t="shared" si="36"/>
        <v>70.059999999999988</v>
      </c>
      <c r="N263" s="10">
        <f t="shared" si="34"/>
        <v>155.74</v>
      </c>
      <c r="O263" s="2"/>
      <c r="P263" s="2"/>
      <c r="Q263" s="2"/>
      <c r="R263" s="2"/>
      <c r="S263" s="2"/>
      <c r="T263" s="2"/>
    </row>
    <row r="264" spans="1:20" x14ac:dyDescent="0.45">
      <c r="A264" s="61">
        <v>41871</v>
      </c>
      <c r="B264" s="4">
        <v>48</v>
      </c>
      <c r="C264" s="2" t="s">
        <v>6</v>
      </c>
      <c r="D264" s="6">
        <v>0</v>
      </c>
      <c r="E264" s="1">
        <v>26</v>
      </c>
      <c r="F264" s="5">
        <v>0</v>
      </c>
      <c r="G264" s="7">
        <v>8</v>
      </c>
      <c r="H264" s="5">
        <f t="shared" si="35"/>
        <v>1</v>
      </c>
      <c r="I264" s="5">
        <f t="shared" ca="1" si="30"/>
        <v>1</v>
      </c>
      <c r="J264" s="5">
        <f t="shared" ca="1" si="31"/>
        <v>0</v>
      </c>
      <c r="K264" s="5">
        <f t="shared" ca="1" si="32"/>
        <v>0</v>
      </c>
      <c r="L264" s="10">
        <f t="shared" si="33"/>
        <v>384</v>
      </c>
      <c r="M264" s="10">
        <f t="shared" si="36"/>
        <v>98.399999999999991</v>
      </c>
      <c r="N264" s="10">
        <f t="shared" si="34"/>
        <v>207.60000000000002</v>
      </c>
      <c r="O264" s="2"/>
      <c r="P264" s="2"/>
      <c r="Q264" s="2"/>
      <c r="R264" s="2"/>
      <c r="S264" s="2"/>
      <c r="T264" s="2"/>
    </row>
    <row r="265" spans="1:20" x14ac:dyDescent="0.45">
      <c r="A265" s="61">
        <v>41872</v>
      </c>
      <c r="B265" s="4">
        <v>45</v>
      </c>
      <c r="C265" s="2" t="s">
        <v>8</v>
      </c>
      <c r="D265" s="6">
        <v>0.28999999999999998</v>
      </c>
      <c r="E265" s="1">
        <v>19</v>
      </c>
      <c r="F265" s="5">
        <v>0</v>
      </c>
      <c r="G265" s="7">
        <v>10</v>
      </c>
      <c r="H265" s="5">
        <f t="shared" si="35"/>
        <v>0</v>
      </c>
      <c r="I265" s="5">
        <f t="shared" ca="1" si="30"/>
        <v>0</v>
      </c>
      <c r="J265" s="5">
        <f t="shared" ca="1" si="31"/>
        <v>0</v>
      </c>
      <c r="K265" s="5">
        <f t="shared" ca="1" si="32"/>
        <v>1</v>
      </c>
      <c r="L265" s="10">
        <f t="shared" si="33"/>
        <v>450</v>
      </c>
      <c r="M265" s="10">
        <f t="shared" si="36"/>
        <v>184.49999999999997</v>
      </c>
      <c r="N265" s="10">
        <f t="shared" si="34"/>
        <v>198.5</v>
      </c>
      <c r="O265" s="2"/>
      <c r="P265" s="2"/>
      <c r="Q265" s="2"/>
      <c r="R265" s="2"/>
      <c r="S265" s="2"/>
      <c r="T265" s="2"/>
    </row>
    <row r="266" spans="1:20" x14ac:dyDescent="0.45">
      <c r="A266" s="61">
        <v>41873</v>
      </c>
      <c r="B266" s="4">
        <v>51</v>
      </c>
      <c r="C266" s="2" t="s">
        <v>6</v>
      </c>
      <c r="D266" s="6">
        <v>0.47</v>
      </c>
      <c r="E266" s="1">
        <v>19</v>
      </c>
      <c r="F266" s="5">
        <v>0</v>
      </c>
      <c r="G266" s="7">
        <v>7</v>
      </c>
      <c r="H266" s="5">
        <f t="shared" si="35"/>
        <v>0</v>
      </c>
      <c r="I266" s="5">
        <f t="shared" ca="1" si="30"/>
        <v>1</v>
      </c>
      <c r="J266" s="5">
        <f t="shared" ca="1" si="31"/>
        <v>0</v>
      </c>
      <c r="K266" s="5">
        <f t="shared" ca="1" si="32"/>
        <v>0</v>
      </c>
      <c r="L266" s="10">
        <f t="shared" si="33"/>
        <v>357</v>
      </c>
      <c r="M266" s="10">
        <f t="shared" si="36"/>
        <v>104.55</v>
      </c>
      <c r="N266" s="10">
        <f t="shared" si="34"/>
        <v>174.45</v>
      </c>
      <c r="O266" s="2"/>
      <c r="P266" s="2"/>
      <c r="Q266" s="2"/>
      <c r="R266" s="2"/>
      <c r="S266" s="2"/>
      <c r="T266" s="2"/>
    </row>
    <row r="267" spans="1:20" x14ac:dyDescent="0.45">
      <c r="A267" s="61">
        <v>41874</v>
      </c>
      <c r="B267" s="4">
        <v>53</v>
      </c>
      <c r="C267" s="2" t="s">
        <v>9</v>
      </c>
      <c r="D267" s="6">
        <v>0.67</v>
      </c>
      <c r="E267" s="1">
        <v>25</v>
      </c>
      <c r="F267" s="5">
        <v>1</v>
      </c>
      <c r="G267" s="7">
        <v>9</v>
      </c>
      <c r="H267" s="5">
        <f t="shared" si="35"/>
        <v>0</v>
      </c>
      <c r="I267" s="5">
        <f t="shared" ca="1" si="30"/>
        <v>0</v>
      </c>
      <c r="J267" s="5">
        <f t="shared" ca="1" si="31"/>
        <v>0</v>
      </c>
      <c r="K267" s="5">
        <f t="shared" ca="1" si="32"/>
        <v>0</v>
      </c>
      <c r="L267" s="10">
        <f t="shared" si="33"/>
        <v>477</v>
      </c>
      <c r="M267" s="10">
        <f t="shared" si="36"/>
        <v>184.97</v>
      </c>
      <c r="N267" s="10">
        <f t="shared" si="34"/>
        <v>274.02999999999997</v>
      </c>
      <c r="O267" s="2"/>
      <c r="P267" s="2"/>
      <c r="Q267" s="2"/>
      <c r="R267" s="2"/>
      <c r="S267" s="2"/>
      <c r="T267" s="2"/>
    </row>
    <row r="268" spans="1:20" x14ac:dyDescent="0.45">
      <c r="A268" s="61">
        <v>41875</v>
      </c>
      <c r="B268" s="4">
        <v>41</v>
      </c>
      <c r="C268" s="2" t="s">
        <v>9</v>
      </c>
      <c r="D268" s="6">
        <v>0.21</v>
      </c>
      <c r="E268" s="1">
        <v>24</v>
      </c>
      <c r="F268" s="5">
        <v>0</v>
      </c>
      <c r="G268" s="7">
        <v>8</v>
      </c>
      <c r="H268" s="5">
        <f t="shared" si="35"/>
        <v>1</v>
      </c>
      <c r="I268" s="5">
        <f t="shared" ca="1" si="30"/>
        <v>0</v>
      </c>
      <c r="J268" s="5">
        <f t="shared" ca="1" si="31"/>
        <v>0</v>
      </c>
      <c r="K268" s="5">
        <f t="shared" ca="1" si="32"/>
        <v>0</v>
      </c>
      <c r="L268" s="10">
        <f t="shared" si="33"/>
        <v>328</v>
      </c>
      <c r="M268" s="10">
        <f t="shared" si="36"/>
        <v>143.09</v>
      </c>
      <c r="N268" s="10">
        <f t="shared" si="34"/>
        <v>166.91</v>
      </c>
      <c r="O268" s="2"/>
      <c r="P268" s="2"/>
      <c r="Q268" s="2"/>
      <c r="R268" s="2"/>
      <c r="S268" s="2"/>
      <c r="T268" s="2"/>
    </row>
    <row r="269" spans="1:20" x14ac:dyDescent="0.45">
      <c r="A269" s="61">
        <v>41876</v>
      </c>
      <c r="B269" s="4">
        <v>4</v>
      </c>
      <c r="C269" s="2" t="s">
        <v>9</v>
      </c>
      <c r="D269" s="6">
        <v>0.5</v>
      </c>
      <c r="E269" s="1">
        <v>23</v>
      </c>
      <c r="F269" s="5">
        <v>0</v>
      </c>
      <c r="G269" s="7">
        <v>10</v>
      </c>
      <c r="H269" s="5">
        <f t="shared" si="35"/>
        <v>1</v>
      </c>
      <c r="I269" s="5">
        <f t="shared" ca="1" si="30"/>
        <v>0</v>
      </c>
      <c r="J269" s="5">
        <f t="shared" ca="1" si="31"/>
        <v>0</v>
      </c>
      <c r="K269" s="5">
        <f t="shared" ca="1" si="32"/>
        <v>0</v>
      </c>
      <c r="L269" s="10">
        <f t="shared" si="33"/>
        <v>40</v>
      </c>
      <c r="M269" s="10">
        <f t="shared" si="36"/>
        <v>13.96</v>
      </c>
      <c r="N269" s="10">
        <f t="shared" si="34"/>
        <v>8.0399999999999991</v>
      </c>
      <c r="O269" s="2"/>
      <c r="P269" s="2"/>
      <c r="Q269" s="2"/>
      <c r="R269" s="2"/>
      <c r="S269" s="2"/>
      <c r="T269" s="2"/>
    </row>
    <row r="270" spans="1:20" x14ac:dyDescent="0.45">
      <c r="A270" s="61">
        <v>41877</v>
      </c>
      <c r="B270" s="4">
        <v>2</v>
      </c>
      <c r="C270" s="2" t="s">
        <v>9</v>
      </c>
      <c r="D270" s="6">
        <v>0.71</v>
      </c>
      <c r="E270" s="1">
        <v>17</v>
      </c>
      <c r="F270" s="5">
        <v>0</v>
      </c>
      <c r="G270" s="7">
        <v>9</v>
      </c>
      <c r="H270" s="5">
        <f t="shared" si="35"/>
        <v>1</v>
      </c>
      <c r="I270" s="5">
        <f t="shared" ca="1" si="30"/>
        <v>0</v>
      </c>
      <c r="J270" s="5">
        <f t="shared" ca="1" si="31"/>
        <v>0</v>
      </c>
      <c r="K270" s="5">
        <f t="shared" ca="1" si="32"/>
        <v>0</v>
      </c>
      <c r="L270" s="10">
        <f t="shared" si="33"/>
        <v>18</v>
      </c>
      <c r="M270" s="10">
        <f t="shared" si="36"/>
        <v>6.98</v>
      </c>
      <c r="N270" s="10">
        <f t="shared" si="34"/>
        <v>-6.98</v>
      </c>
      <c r="O270" s="2"/>
      <c r="P270" s="2"/>
      <c r="Q270" s="2"/>
      <c r="R270" s="2"/>
      <c r="S270" s="2"/>
      <c r="T270" s="2"/>
    </row>
    <row r="271" spans="1:20" x14ac:dyDescent="0.45">
      <c r="A271" s="61">
        <v>41878</v>
      </c>
      <c r="B271" s="4">
        <v>6</v>
      </c>
      <c r="C271" s="2" t="s">
        <v>9</v>
      </c>
      <c r="D271" s="6">
        <v>0.76</v>
      </c>
      <c r="E271" s="1">
        <v>25</v>
      </c>
      <c r="F271" s="5">
        <v>0</v>
      </c>
      <c r="G271" s="7">
        <v>9</v>
      </c>
      <c r="H271" s="5">
        <f t="shared" si="35"/>
        <v>1</v>
      </c>
      <c r="I271" s="5">
        <f t="shared" ca="1" si="30"/>
        <v>0</v>
      </c>
      <c r="J271" s="5">
        <f t="shared" ca="1" si="31"/>
        <v>0</v>
      </c>
      <c r="K271" s="5">
        <f t="shared" ca="1" si="32"/>
        <v>0</v>
      </c>
      <c r="L271" s="10">
        <f t="shared" si="33"/>
        <v>54</v>
      </c>
      <c r="M271" s="10">
        <f t="shared" si="36"/>
        <v>20.94</v>
      </c>
      <c r="N271" s="10">
        <f t="shared" si="34"/>
        <v>15.060000000000002</v>
      </c>
      <c r="O271" s="2"/>
      <c r="P271" s="2"/>
      <c r="Q271" s="2"/>
      <c r="R271" s="2"/>
      <c r="S271" s="2"/>
      <c r="T271" s="2"/>
    </row>
    <row r="272" spans="1:20" x14ac:dyDescent="0.45">
      <c r="A272" s="61">
        <v>41879</v>
      </c>
      <c r="B272" s="4">
        <v>47</v>
      </c>
      <c r="C272" s="2" t="s">
        <v>6</v>
      </c>
      <c r="D272" s="6">
        <v>0.08</v>
      </c>
      <c r="E272" s="1">
        <v>19</v>
      </c>
      <c r="F272" s="5">
        <v>0</v>
      </c>
      <c r="G272" s="7">
        <v>10</v>
      </c>
      <c r="H272" s="5">
        <f t="shared" si="35"/>
        <v>0</v>
      </c>
      <c r="I272" s="5">
        <f t="shared" ca="1" si="30"/>
        <v>1</v>
      </c>
      <c r="J272" s="5">
        <f t="shared" ca="1" si="31"/>
        <v>0</v>
      </c>
      <c r="K272" s="5">
        <f t="shared" ca="1" si="32"/>
        <v>0</v>
      </c>
      <c r="L272" s="10">
        <f t="shared" si="33"/>
        <v>470</v>
      </c>
      <c r="M272" s="10">
        <f t="shared" si="36"/>
        <v>96.35</v>
      </c>
      <c r="N272" s="10">
        <f t="shared" si="34"/>
        <v>295.64999999999998</v>
      </c>
      <c r="O272" s="2"/>
      <c r="P272" s="2"/>
      <c r="Q272" s="2"/>
      <c r="R272" s="2"/>
      <c r="S272" s="2"/>
      <c r="T272" s="2"/>
    </row>
    <row r="273" spans="1:20" x14ac:dyDescent="0.45">
      <c r="A273" s="61">
        <v>41880</v>
      </c>
      <c r="B273" s="4">
        <v>52</v>
      </c>
      <c r="C273" s="2" t="s">
        <v>7</v>
      </c>
      <c r="D273" s="6">
        <v>0.2</v>
      </c>
      <c r="E273" s="1">
        <v>24</v>
      </c>
      <c r="F273" s="5">
        <v>1</v>
      </c>
      <c r="G273" s="7">
        <v>6</v>
      </c>
      <c r="H273" s="5">
        <f t="shared" si="35"/>
        <v>0</v>
      </c>
      <c r="I273" s="5">
        <f t="shared" ca="1" si="30"/>
        <v>0</v>
      </c>
      <c r="J273" s="5">
        <f t="shared" ca="1" si="31"/>
        <v>1</v>
      </c>
      <c r="K273" s="5">
        <f t="shared" ca="1" si="32"/>
        <v>0</v>
      </c>
      <c r="L273" s="10">
        <f t="shared" si="33"/>
        <v>312</v>
      </c>
      <c r="M273" s="10">
        <f t="shared" si="36"/>
        <v>117.51999999999998</v>
      </c>
      <c r="N273" s="10">
        <f t="shared" si="34"/>
        <v>141.28000000000003</v>
      </c>
      <c r="O273" s="2"/>
      <c r="P273" s="2"/>
      <c r="Q273" s="2"/>
      <c r="R273" s="2"/>
      <c r="S273" s="2"/>
      <c r="T273" s="2"/>
    </row>
    <row r="274" spans="1:20" x14ac:dyDescent="0.45">
      <c r="A274" s="61">
        <v>41881</v>
      </c>
      <c r="B274" s="4">
        <v>36</v>
      </c>
      <c r="C274" s="2" t="s">
        <v>9</v>
      </c>
      <c r="D274" s="6">
        <v>0.66</v>
      </c>
      <c r="E274" s="1">
        <v>24</v>
      </c>
      <c r="F274" s="5">
        <v>0</v>
      </c>
      <c r="G274" s="7">
        <v>6</v>
      </c>
      <c r="H274" s="5">
        <f t="shared" si="35"/>
        <v>0</v>
      </c>
      <c r="I274" s="5">
        <f t="shared" ca="1" si="30"/>
        <v>0</v>
      </c>
      <c r="J274" s="5">
        <f t="shared" ca="1" si="31"/>
        <v>0</v>
      </c>
      <c r="K274" s="5">
        <f t="shared" ca="1" si="32"/>
        <v>0</v>
      </c>
      <c r="L274" s="10">
        <f t="shared" si="33"/>
        <v>216</v>
      </c>
      <c r="M274" s="10">
        <f t="shared" si="36"/>
        <v>125.64000000000001</v>
      </c>
      <c r="N274" s="10">
        <f t="shared" si="34"/>
        <v>72.359999999999985</v>
      </c>
      <c r="O274" s="2"/>
      <c r="P274" s="2"/>
      <c r="Q274" s="2"/>
      <c r="R274" s="2"/>
      <c r="S274" s="2"/>
      <c r="T274" s="2"/>
    </row>
    <row r="275" spans="1:20" x14ac:dyDescent="0.45">
      <c r="A275" s="61">
        <v>41882</v>
      </c>
      <c r="B275" s="4">
        <v>29</v>
      </c>
      <c r="C275" s="2" t="s">
        <v>9</v>
      </c>
      <c r="D275" s="6">
        <v>0.23</v>
      </c>
      <c r="E275" s="1">
        <v>21</v>
      </c>
      <c r="F275" s="5">
        <v>0</v>
      </c>
      <c r="G275" s="7">
        <v>7</v>
      </c>
      <c r="H275" s="5">
        <f t="shared" si="35"/>
        <v>1</v>
      </c>
      <c r="I275" s="5">
        <f t="shared" ca="1" si="30"/>
        <v>0</v>
      </c>
      <c r="J275" s="5">
        <f t="shared" ca="1" si="31"/>
        <v>0</v>
      </c>
      <c r="K275" s="5">
        <f t="shared" ca="1" si="32"/>
        <v>0</v>
      </c>
      <c r="L275" s="10">
        <f t="shared" si="33"/>
        <v>203</v>
      </c>
      <c r="M275" s="10">
        <f t="shared" si="36"/>
        <v>101.21000000000001</v>
      </c>
      <c r="N275" s="10">
        <f t="shared" si="34"/>
        <v>83.789999999999992</v>
      </c>
      <c r="O275" s="2"/>
      <c r="P275" s="2"/>
      <c r="Q275" s="2"/>
      <c r="R275" s="2"/>
      <c r="S275" s="2"/>
      <c r="T275" s="2"/>
    </row>
    <row r="276" spans="1:20" x14ac:dyDescent="0.45">
      <c r="A276" s="61">
        <v>41883</v>
      </c>
      <c r="B276" s="4">
        <v>37</v>
      </c>
      <c r="C276" s="2" t="s">
        <v>6</v>
      </c>
      <c r="D276" s="6">
        <v>0.18</v>
      </c>
      <c r="E276" s="1">
        <v>21</v>
      </c>
      <c r="F276" s="5">
        <v>0</v>
      </c>
      <c r="G276" s="7">
        <v>7</v>
      </c>
      <c r="H276" s="5">
        <f t="shared" si="35"/>
        <v>1</v>
      </c>
      <c r="I276" s="5">
        <f t="shared" ca="1" si="30"/>
        <v>1</v>
      </c>
      <c r="J276" s="5">
        <f t="shared" ca="1" si="31"/>
        <v>0</v>
      </c>
      <c r="K276" s="5">
        <f t="shared" ca="1" si="32"/>
        <v>0</v>
      </c>
      <c r="L276" s="10">
        <f t="shared" si="33"/>
        <v>259</v>
      </c>
      <c r="M276" s="10">
        <f t="shared" si="36"/>
        <v>75.849999999999994</v>
      </c>
      <c r="N276" s="10">
        <f t="shared" si="34"/>
        <v>105.15</v>
      </c>
      <c r="O276" s="2"/>
      <c r="P276" s="2"/>
      <c r="Q276" s="2"/>
      <c r="R276" s="2"/>
      <c r="S276" s="2"/>
      <c r="T276" s="2"/>
    </row>
    <row r="277" spans="1:20" x14ac:dyDescent="0.45">
      <c r="A277" s="61">
        <v>41884</v>
      </c>
      <c r="B277" s="4">
        <v>25</v>
      </c>
      <c r="C277" s="2" t="s">
        <v>7</v>
      </c>
      <c r="D277" s="6">
        <v>0.01</v>
      </c>
      <c r="E277" s="1">
        <v>13</v>
      </c>
      <c r="F277" s="5">
        <v>0</v>
      </c>
      <c r="G277" s="7">
        <v>6</v>
      </c>
      <c r="H277" s="5">
        <f t="shared" si="35"/>
        <v>1</v>
      </c>
      <c r="I277" s="5">
        <f t="shared" ca="1" si="30"/>
        <v>0</v>
      </c>
      <c r="J277" s="5">
        <f t="shared" ca="1" si="31"/>
        <v>1</v>
      </c>
      <c r="K277" s="5">
        <f t="shared" ca="1" si="32"/>
        <v>0</v>
      </c>
      <c r="L277" s="10">
        <f t="shared" si="33"/>
        <v>150</v>
      </c>
      <c r="M277" s="10">
        <f t="shared" si="36"/>
        <v>56.499999999999993</v>
      </c>
      <c r="N277" s="10">
        <f t="shared" si="34"/>
        <v>40.299999999999997</v>
      </c>
      <c r="O277" s="2"/>
      <c r="P277" s="2"/>
      <c r="Q277" s="2"/>
      <c r="R277" s="2"/>
      <c r="S277" s="2"/>
      <c r="T277" s="2"/>
    </row>
    <row r="278" spans="1:20" x14ac:dyDescent="0.45">
      <c r="A278" s="61">
        <v>41885</v>
      </c>
      <c r="B278" s="4">
        <v>33</v>
      </c>
      <c r="C278" s="2" t="s">
        <v>8</v>
      </c>
      <c r="D278" s="6">
        <v>0.28999999999999998</v>
      </c>
      <c r="E278" s="1">
        <v>15</v>
      </c>
      <c r="F278" s="5">
        <v>0</v>
      </c>
      <c r="G278" s="7">
        <v>10</v>
      </c>
      <c r="H278" s="5">
        <f t="shared" si="35"/>
        <v>1</v>
      </c>
      <c r="I278" s="5">
        <f t="shared" ca="1" si="30"/>
        <v>0</v>
      </c>
      <c r="J278" s="5">
        <f t="shared" ca="1" si="31"/>
        <v>0</v>
      </c>
      <c r="K278" s="5">
        <f t="shared" ca="1" si="32"/>
        <v>1</v>
      </c>
      <c r="L278" s="10">
        <f t="shared" si="33"/>
        <v>330</v>
      </c>
      <c r="M278" s="10">
        <f t="shared" si="36"/>
        <v>135.29999999999998</v>
      </c>
      <c r="N278" s="10">
        <f t="shared" si="34"/>
        <v>127.70000000000002</v>
      </c>
      <c r="O278" s="2"/>
      <c r="P278" s="2"/>
      <c r="Q278" s="2"/>
      <c r="R278" s="2"/>
      <c r="S278" s="2"/>
      <c r="T278" s="2"/>
    </row>
    <row r="279" spans="1:20" x14ac:dyDescent="0.45">
      <c r="A279" s="61">
        <v>41886</v>
      </c>
      <c r="B279" s="4">
        <v>46</v>
      </c>
      <c r="C279" s="2" t="s">
        <v>8</v>
      </c>
      <c r="D279" s="6">
        <v>0.51</v>
      </c>
      <c r="E279" s="1">
        <v>14</v>
      </c>
      <c r="F279" s="5">
        <v>0</v>
      </c>
      <c r="G279" s="7">
        <v>7</v>
      </c>
      <c r="H279" s="5">
        <f t="shared" si="35"/>
        <v>0</v>
      </c>
      <c r="I279" s="5">
        <f t="shared" ca="1" si="30"/>
        <v>0</v>
      </c>
      <c r="J279" s="5">
        <f t="shared" ca="1" si="31"/>
        <v>0</v>
      </c>
      <c r="K279" s="5">
        <f t="shared" ca="1" si="32"/>
        <v>1</v>
      </c>
      <c r="L279" s="10">
        <f t="shared" si="33"/>
        <v>322</v>
      </c>
      <c r="M279" s="10">
        <f t="shared" si="36"/>
        <v>188.6</v>
      </c>
      <c r="N279" s="10">
        <f t="shared" si="34"/>
        <v>66.400000000000006</v>
      </c>
      <c r="O279" s="2"/>
      <c r="P279" s="2"/>
      <c r="Q279" s="2"/>
      <c r="R279" s="2"/>
      <c r="S279" s="2"/>
      <c r="T279" s="2"/>
    </row>
    <row r="280" spans="1:20" x14ac:dyDescent="0.45">
      <c r="A280" s="61">
        <v>41887</v>
      </c>
      <c r="B280" s="4">
        <v>61</v>
      </c>
      <c r="C280" s="2" t="s">
        <v>6</v>
      </c>
      <c r="D280" s="6">
        <v>0.67</v>
      </c>
      <c r="E280" s="1">
        <v>21</v>
      </c>
      <c r="F280" s="5">
        <v>0</v>
      </c>
      <c r="G280" s="7">
        <v>6</v>
      </c>
      <c r="H280" s="5">
        <f t="shared" si="35"/>
        <v>0</v>
      </c>
      <c r="I280" s="5">
        <f t="shared" ca="1" si="30"/>
        <v>1</v>
      </c>
      <c r="J280" s="5">
        <f t="shared" ca="1" si="31"/>
        <v>0</v>
      </c>
      <c r="K280" s="5">
        <f t="shared" ca="1" si="32"/>
        <v>0</v>
      </c>
      <c r="L280" s="10">
        <f t="shared" si="33"/>
        <v>366</v>
      </c>
      <c r="M280" s="10">
        <f t="shared" si="36"/>
        <v>125.04999999999998</v>
      </c>
      <c r="N280" s="10">
        <f t="shared" si="34"/>
        <v>162.95000000000002</v>
      </c>
      <c r="O280" s="2"/>
      <c r="P280" s="2"/>
      <c r="Q280" s="2"/>
      <c r="R280" s="2"/>
      <c r="S280" s="2"/>
      <c r="T280" s="2"/>
    </row>
    <row r="281" spans="1:20" x14ac:dyDescent="0.45">
      <c r="A281" s="61">
        <v>41888</v>
      </c>
      <c r="B281" s="4">
        <v>35</v>
      </c>
      <c r="C281" s="2" t="s">
        <v>9</v>
      </c>
      <c r="D281" s="6">
        <v>0.8</v>
      </c>
      <c r="E281" s="1">
        <v>20</v>
      </c>
      <c r="F281" s="5">
        <v>0</v>
      </c>
      <c r="G281" s="7">
        <v>8</v>
      </c>
      <c r="H281" s="5">
        <f t="shared" si="35"/>
        <v>0</v>
      </c>
      <c r="I281" s="5">
        <f t="shared" ca="1" si="30"/>
        <v>0</v>
      </c>
      <c r="J281" s="5">
        <f t="shared" ca="1" si="31"/>
        <v>0</v>
      </c>
      <c r="K281" s="5">
        <f t="shared" ca="1" si="32"/>
        <v>0</v>
      </c>
      <c r="L281" s="10">
        <f t="shared" si="33"/>
        <v>280</v>
      </c>
      <c r="M281" s="10">
        <f t="shared" si="36"/>
        <v>122.15</v>
      </c>
      <c r="N281" s="10">
        <f t="shared" si="34"/>
        <v>139.85</v>
      </c>
      <c r="O281" s="2"/>
      <c r="P281" s="2"/>
      <c r="Q281" s="2"/>
      <c r="R281" s="2"/>
      <c r="S281" s="2"/>
      <c r="T281" s="2"/>
    </row>
    <row r="282" spans="1:20" x14ac:dyDescent="0.45">
      <c r="A282" s="61">
        <v>41889</v>
      </c>
      <c r="B282" s="4">
        <v>23</v>
      </c>
      <c r="C282" s="2" t="s">
        <v>7</v>
      </c>
      <c r="D282" s="6">
        <v>1</v>
      </c>
      <c r="E282" s="1">
        <v>20</v>
      </c>
      <c r="F282" s="5">
        <v>0</v>
      </c>
      <c r="G282" s="7">
        <v>6</v>
      </c>
      <c r="H282" s="5">
        <f t="shared" si="35"/>
        <v>1</v>
      </c>
      <c r="I282" s="5">
        <f t="shared" ca="1" si="30"/>
        <v>0</v>
      </c>
      <c r="J282" s="5">
        <f t="shared" ca="1" si="31"/>
        <v>1</v>
      </c>
      <c r="K282" s="5">
        <f t="shared" ca="1" si="32"/>
        <v>0</v>
      </c>
      <c r="L282" s="10">
        <f t="shared" si="33"/>
        <v>138</v>
      </c>
      <c r="M282" s="10">
        <f t="shared" si="36"/>
        <v>51.98</v>
      </c>
      <c r="N282" s="10">
        <f t="shared" si="34"/>
        <v>32.820000000000007</v>
      </c>
      <c r="O282" s="2"/>
      <c r="P282" s="2"/>
      <c r="Q282" s="2"/>
      <c r="R282" s="2"/>
      <c r="S282" s="2"/>
      <c r="T282" s="2"/>
    </row>
    <row r="283" spans="1:20" x14ac:dyDescent="0.45">
      <c r="A283" s="61">
        <v>41890</v>
      </c>
      <c r="B283" s="4">
        <v>43</v>
      </c>
      <c r="C283" s="2" t="s">
        <v>8</v>
      </c>
      <c r="D283" s="6">
        <v>0.46</v>
      </c>
      <c r="E283" s="1">
        <v>20</v>
      </c>
      <c r="F283" s="5">
        <v>0</v>
      </c>
      <c r="G283" s="7">
        <v>8</v>
      </c>
      <c r="H283" s="5">
        <f t="shared" si="35"/>
        <v>1</v>
      </c>
      <c r="I283" s="5">
        <f t="shared" ca="1" si="30"/>
        <v>0</v>
      </c>
      <c r="J283" s="5">
        <f t="shared" ca="1" si="31"/>
        <v>0</v>
      </c>
      <c r="K283" s="5">
        <f t="shared" ca="1" si="32"/>
        <v>1</v>
      </c>
      <c r="L283" s="10">
        <f t="shared" si="33"/>
        <v>344</v>
      </c>
      <c r="M283" s="10">
        <f t="shared" si="36"/>
        <v>176.29999999999998</v>
      </c>
      <c r="N283" s="10">
        <f t="shared" si="34"/>
        <v>100.70000000000002</v>
      </c>
      <c r="O283" s="2"/>
      <c r="P283" s="2"/>
      <c r="Q283" s="2"/>
      <c r="R283" s="2"/>
      <c r="S283" s="2"/>
      <c r="T283" s="2"/>
    </row>
    <row r="284" spans="1:20" x14ac:dyDescent="0.45">
      <c r="A284" s="61">
        <v>41891</v>
      </c>
      <c r="B284" s="4">
        <v>36</v>
      </c>
      <c r="C284" s="2" t="s">
        <v>8</v>
      </c>
      <c r="D284" s="6">
        <v>0.93</v>
      </c>
      <c r="E284" s="1">
        <v>19</v>
      </c>
      <c r="F284" s="5">
        <v>0</v>
      </c>
      <c r="G284" s="7">
        <v>9</v>
      </c>
      <c r="H284" s="5">
        <f t="shared" si="35"/>
        <v>1</v>
      </c>
      <c r="I284" s="5">
        <f t="shared" ca="1" si="30"/>
        <v>0</v>
      </c>
      <c r="J284" s="5">
        <f t="shared" ca="1" si="31"/>
        <v>0</v>
      </c>
      <c r="K284" s="5">
        <f t="shared" ca="1" si="32"/>
        <v>1</v>
      </c>
      <c r="L284" s="10">
        <f t="shared" si="33"/>
        <v>324</v>
      </c>
      <c r="M284" s="10">
        <f t="shared" si="36"/>
        <v>147.6</v>
      </c>
      <c r="N284" s="10">
        <f t="shared" si="34"/>
        <v>109.4</v>
      </c>
      <c r="O284" s="2"/>
      <c r="P284" s="2"/>
      <c r="Q284" s="2"/>
      <c r="R284" s="2"/>
      <c r="S284" s="2"/>
      <c r="T284" s="2"/>
    </row>
    <row r="285" spans="1:20" x14ac:dyDescent="0.45">
      <c r="A285" s="61">
        <v>41892</v>
      </c>
      <c r="B285" s="4">
        <v>6</v>
      </c>
      <c r="C285" s="2" t="s">
        <v>7</v>
      </c>
      <c r="D285" s="6">
        <v>0.89</v>
      </c>
      <c r="E285" s="1">
        <v>18</v>
      </c>
      <c r="F285" s="5">
        <v>0</v>
      </c>
      <c r="G285" s="7">
        <v>7</v>
      </c>
      <c r="H285" s="5">
        <f t="shared" si="35"/>
        <v>1</v>
      </c>
      <c r="I285" s="5">
        <f t="shared" ca="1" si="30"/>
        <v>0</v>
      </c>
      <c r="J285" s="5">
        <f t="shared" ca="1" si="31"/>
        <v>1</v>
      </c>
      <c r="K285" s="5">
        <f t="shared" ca="1" si="32"/>
        <v>0</v>
      </c>
      <c r="L285" s="10">
        <f t="shared" si="33"/>
        <v>42</v>
      </c>
      <c r="M285" s="10">
        <f t="shared" si="36"/>
        <v>13.559999999999999</v>
      </c>
      <c r="N285" s="10">
        <f t="shared" si="34"/>
        <v>-24.76</v>
      </c>
      <c r="O285" s="2"/>
      <c r="P285" s="2"/>
      <c r="Q285" s="2"/>
      <c r="R285" s="2"/>
      <c r="S285" s="2"/>
      <c r="T285" s="2"/>
    </row>
    <row r="286" spans="1:20" x14ac:dyDescent="0.45">
      <c r="A286" s="61">
        <v>41893</v>
      </c>
      <c r="B286" s="4">
        <v>41</v>
      </c>
      <c r="C286" s="2" t="s">
        <v>8</v>
      </c>
      <c r="D286" s="6">
        <v>0.42</v>
      </c>
      <c r="E286" s="1">
        <v>17</v>
      </c>
      <c r="F286" s="5">
        <v>0</v>
      </c>
      <c r="G286" s="7">
        <v>9</v>
      </c>
      <c r="H286" s="5">
        <f t="shared" si="35"/>
        <v>0</v>
      </c>
      <c r="I286" s="5">
        <f t="shared" ca="1" si="30"/>
        <v>0</v>
      </c>
      <c r="J286" s="5">
        <f t="shared" ca="1" si="31"/>
        <v>0</v>
      </c>
      <c r="K286" s="5">
        <f t="shared" ca="1" si="32"/>
        <v>1</v>
      </c>
      <c r="L286" s="10">
        <f t="shared" si="33"/>
        <v>369</v>
      </c>
      <c r="M286" s="10">
        <f t="shared" si="36"/>
        <v>168.1</v>
      </c>
      <c r="N286" s="10">
        <f t="shared" si="34"/>
        <v>133.9</v>
      </c>
      <c r="O286" s="2"/>
      <c r="P286" s="2"/>
      <c r="Q286" s="2"/>
      <c r="R286" s="2"/>
      <c r="S286" s="2"/>
      <c r="T286" s="2"/>
    </row>
    <row r="287" spans="1:20" x14ac:dyDescent="0.45">
      <c r="A287" s="61">
        <v>41894</v>
      </c>
      <c r="B287" s="4">
        <v>61</v>
      </c>
      <c r="C287" s="2" t="s">
        <v>6</v>
      </c>
      <c r="D287" s="6">
        <v>0.33</v>
      </c>
      <c r="E287" s="1">
        <v>19</v>
      </c>
      <c r="F287" s="5">
        <v>0</v>
      </c>
      <c r="G287" s="7">
        <v>7</v>
      </c>
      <c r="H287" s="5">
        <f t="shared" si="35"/>
        <v>0</v>
      </c>
      <c r="I287" s="5">
        <f t="shared" ca="1" si="30"/>
        <v>1</v>
      </c>
      <c r="J287" s="5">
        <f t="shared" ca="1" si="31"/>
        <v>0</v>
      </c>
      <c r="K287" s="5">
        <f t="shared" ca="1" si="32"/>
        <v>0</v>
      </c>
      <c r="L287" s="10">
        <f t="shared" si="33"/>
        <v>427</v>
      </c>
      <c r="M287" s="10">
        <f t="shared" si="36"/>
        <v>125.04999999999998</v>
      </c>
      <c r="N287" s="10">
        <f t="shared" si="34"/>
        <v>223.95000000000005</v>
      </c>
      <c r="O287" s="2"/>
      <c r="P287" s="2"/>
      <c r="Q287" s="2"/>
      <c r="R287" s="2"/>
      <c r="S287" s="2"/>
      <c r="T287" s="2"/>
    </row>
    <row r="288" spans="1:20" x14ac:dyDescent="0.45">
      <c r="A288" s="61">
        <v>41895</v>
      </c>
      <c r="B288" s="4">
        <v>77</v>
      </c>
      <c r="C288" s="2" t="s">
        <v>6</v>
      </c>
      <c r="D288" s="6">
        <v>0.57999999999999996</v>
      </c>
      <c r="E288" s="1">
        <v>14</v>
      </c>
      <c r="F288" s="5">
        <v>0</v>
      </c>
      <c r="G288" s="7">
        <v>6</v>
      </c>
      <c r="H288" s="5">
        <f t="shared" si="35"/>
        <v>0</v>
      </c>
      <c r="I288" s="5">
        <f t="shared" ca="1" si="30"/>
        <v>1</v>
      </c>
      <c r="J288" s="5">
        <f t="shared" ca="1" si="31"/>
        <v>0</v>
      </c>
      <c r="K288" s="5">
        <f t="shared" ca="1" si="32"/>
        <v>0</v>
      </c>
      <c r="L288" s="10">
        <f t="shared" si="33"/>
        <v>462</v>
      </c>
      <c r="M288" s="10">
        <f t="shared" si="36"/>
        <v>157.85</v>
      </c>
      <c r="N288" s="10">
        <f t="shared" si="34"/>
        <v>226.14999999999998</v>
      </c>
      <c r="O288" s="2"/>
      <c r="P288" s="2"/>
      <c r="Q288" s="2"/>
      <c r="R288" s="2"/>
      <c r="S288" s="2"/>
      <c r="T288" s="2"/>
    </row>
    <row r="289" spans="1:20" x14ac:dyDescent="0.45">
      <c r="A289" s="61">
        <v>41896</v>
      </c>
      <c r="B289" s="4">
        <v>44</v>
      </c>
      <c r="C289" s="2" t="s">
        <v>9</v>
      </c>
      <c r="D289" s="6">
        <v>0.48</v>
      </c>
      <c r="E289" s="1">
        <v>14</v>
      </c>
      <c r="F289" s="5">
        <v>0</v>
      </c>
      <c r="G289" s="7">
        <v>8</v>
      </c>
      <c r="H289" s="5">
        <f t="shared" si="35"/>
        <v>1</v>
      </c>
      <c r="I289" s="5">
        <f t="shared" ca="1" si="30"/>
        <v>0</v>
      </c>
      <c r="J289" s="5">
        <f t="shared" ca="1" si="31"/>
        <v>0</v>
      </c>
      <c r="K289" s="5">
        <f t="shared" ca="1" si="32"/>
        <v>0</v>
      </c>
      <c r="L289" s="10">
        <f t="shared" si="33"/>
        <v>352</v>
      </c>
      <c r="M289" s="10">
        <f t="shared" si="36"/>
        <v>153.56</v>
      </c>
      <c r="N289" s="10">
        <f t="shared" si="34"/>
        <v>180.44</v>
      </c>
      <c r="O289" s="2"/>
      <c r="P289" s="2"/>
      <c r="Q289" s="2"/>
      <c r="R289" s="2"/>
      <c r="S289" s="2"/>
      <c r="T289" s="2"/>
    </row>
    <row r="290" spans="1:20" x14ac:dyDescent="0.45">
      <c r="A290" s="61">
        <v>41897</v>
      </c>
      <c r="B290" s="4">
        <v>1</v>
      </c>
      <c r="C290" s="2" t="s">
        <v>7</v>
      </c>
      <c r="D290" s="6">
        <v>0.88</v>
      </c>
      <c r="E290" s="1">
        <v>19</v>
      </c>
      <c r="F290" s="5">
        <v>0</v>
      </c>
      <c r="G290" s="7">
        <v>10</v>
      </c>
      <c r="H290" s="5">
        <f t="shared" si="35"/>
        <v>1</v>
      </c>
      <c r="I290" s="5">
        <f t="shared" ca="1" si="30"/>
        <v>0</v>
      </c>
      <c r="J290" s="5">
        <f t="shared" ca="1" si="31"/>
        <v>1</v>
      </c>
      <c r="K290" s="5">
        <f t="shared" ca="1" si="32"/>
        <v>0</v>
      </c>
      <c r="L290" s="10">
        <f t="shared" si="33"/>
        <v>10</v>
      </c>
      <c r="M290" s="10">
        <f t="shared" si="36"/>
        <v>2.2599999999999998</v>
      </c>
      <c r="N290" s="10">
        <f t="shared" si="34"/>
        <v>-45.46</v>
      </c>
      <c r="O290" s="2"/>
      <c r="P290" s="2"/>
      <c r="Q290" s="2"/>
      <c r="R290" s="2"/>
      <c r="S290" s="2"/>
      <c r="T290" s="2"/>
    </row>
    <row r="291" spans="1:20" x14ac:dyDescent="0.45">
      <c r="A291" s="61">
        <v>41898</v>
      </c>
      <c r="B291" s="4">
        <v>3</v>
      </c>
      <c r="C291" s="2" t="s">
        <v>9</v>
      </c>
      <c r="D291" s="6">
        <v>0.92</v>
      </c>
      <c r="E291" s="1">
        <v>20</v>
      </c>
      <c r="F291" s="5">
        <v>0</v>
      </c>
      <c r="G291" s="7">
        <v>10</v>
      </c>
      <c r="H291" s="5">
        <f t="shared" si="35"/>
        <v>1</v>
      </c>
      <c r="I291" s="5">
        <f t="shared" ca="1" si="30"/>
        <v>0</v>
      </c>
      <c r="J291" s="5">
        <f t="shared" ca="1" si="31"/>
        <v>0</v>
      </c>
      <c r="K291" s="5">
        <f t="shared" ca="1" si="32"/>
        <v>0</v>
      </c>
      <c r="L291" s="10">
        <f t="shared" si="33"/>
        <v>30</v>
      </c>
      <c r="M291" s="10">
        <f t="shared" si="36"/>
        <v>10.47</v>
      </c>
      <c r="N291" s="10">
        <f t="shared" si="34"/>
        <v>1.5300000000000011</v>
      </c>
      <c r="O291" s="2"/>
      <c r="P291" s="2"/>
      <c r="Q291" s="2"/>
      <c r="R291" s="2"/>
      <c r="S291" s="2"/>
      <c r="T291" s="2"/>
    </row>
    <row r="292" spans="1:20" x14ac:dyDescent="0.45">
      <c r="A292" s="61">
        <v>41899</v>
      </c>
      <c r="B292" s="4">
        <v>12</v>
      </c>
      <c r="C292" s="2" t="s">
        <v>9</v>
      </c>
      <c r="D292" s="6">
        <v>0.39</v>
      </c>
      <c r="E292" s="1">
        <v>19</v>
      </c>
      <c r="F292" s="5">
        <v>0</v>
      </c>
      <c r="G292" s="7">
        <v>7</v>
      </c>
      <c r="H292" s="5">
        <f t="shared" si="35"/>
        <v>1</v>
      </c>
      <c r="I292" s="5">
        <f t="shared" ca="1" si="30"/>
        <v>0</v>
      </c>
      <c r="J292" s="5">
        <f t="shared" ca="1" si="31"/>
        <v>0</v>
      </c>
      <c r="K292" s="5">
        <f t="shared" ca="1" si="32"/>
        <v>0</v>
      </c>
      <c r="L292" s="10">
        <f t="shared" si="33"/>
        <v>84</v>
      </c>
      <c r="M292" s="10">
        <f t="shared" si="36"/>
        <v>41.88</v>
      </c>
      <c r="N292" s="10">
        <f t="shared" si="34"/>
        <v>24.119999999999997</v>
      </c>
      <c r="O292" s="2"/>
      <c r="P292" s="2"/>
      <c r="Q292" s="2"/>
      <c r="R292" s="2"/>
      <c r="S292" s="2"/>
      <c r="T292" s="2"/>
    </row>
    <row r="293" spans="1:20" x14ac:dyDescent="0.45">
      <c r="A293" s="61">
        <v>41900</v>
      </c>
      <c r="B293" s="4">
        <v>3</v>
      </c>
      <c r="C293" s="2" t="s">
        <v>7</v>
      </c>
      <c r="D293" s="6">
        <v>0.46</v>
      </c>
      <c r="E293" s="1">
        <v>14</v>
      </c>
      <c r="F293" s="5">
        <v>0</v>
      </c>
      <c r="G293" s="7">
        <v>10</v>
      </c>
      <c r="H293" s="5">
        <f t="shared" si="35"/>
        <v>0</v>
      </c>
      <c r="I293" s="5">
        <f t="shared" ca="1" si="30"/>
        <v>0</v>
      </c>
      <c r="J293" s="5">
        <f t="shared" ca="1" si="31"/>
        <v>1</v>
      </c>
      <c r="K293" s="5">
        <f t="shared" ca="1" si="32"/>
        <v>0</v>
      </c>
      <c r="L293" s="10">
        <f t="shared" si="33"/>
        <v>30</v>
      </c>
      <c r="M293" s="10">
        <f t="shared" si="36"/>
        <v>6.7799999999999994</v>
      </c>
      <c r="N293" s="10">
        <f t="shared" si="34"/>
        <v>-29.980000000000004</v>
      </c>
      <c r="O293" s="2"/>
      <c r="P293" s="2"/>
      <c r="Q293" s="2"/>
      <c r="R293" s="2"/>
      <c r="S293" s="2"/>
      <c r="T293" s="2"/>
    </row>
    <row r="294" spans="1:20" x14ac:dyDescent="0.45">
      <c r="A294" s="61">
        <v>41901</v>
      </c>
      <c r="B294" s="4">
        <v>27</v>
      </c>
      <c r="C294" s="2" t="s">
        <v>9</v>
      </c>
      <c r="D294" s="6">
        <v>0.8</v>
      </c>
      <c r="E294" s="1">
        <v>17</v>
      </c>
      <c r="F294" s="5">
        <v>0</v>
      </c>
      <c r="G294" s="7">
        <v>9</v>
      </c>
      <c r="H294" s="5">
        <f t="shared" si="35"/>
        <v>0</v>
      </c>
      <c r="I294" s="5">
        <f t="shared" ca="1" si="30"/>
        <v>0</v>
      </c>
      <c r="J294" s="5">
        <f t="shared" ca="1" si="31"/>
        <v>0</v>
      </c>
      <c r="K294" s="5">
        <f t="shared" ca="1" si="32"/>
        <v>0</v>
      </c>
      <c r="L294" s="10">
        <f t="shared" si="33"/>
        <v>243</v>
      </c>
      <c r="M294" s="10">
        <f t="shared" si="36"/>
        <v>94.23</v>
      </c>
      <c r="N294" s="10">
        <f t="shared" si="34"/>
        <v>130.76999999999998</v>
      </c>
      <c r="O294" s="2"/>
      <c r="P294" s="2"/>
      <c r="Q294" s="2"/>
      <c r="R294" s="2"/>
      <c r="S294" s="2"/>
      <c r="T294" s="2"/>
    </row>
    <row r="295" spans="1:20" x14ac:dyDescent="0.45">
      <c r="A295" s="61">
        <v>41902</v>
      </c>
      <c r="B295" s="4">
        <v>63</v>
      </c>
      <c r="C295" s="2" t="s">
        <v>6</v>
      </c>
      <c r="D295" s="6">
        <v>0.44</v>
      </c>
      <c r="E295" s="1">
        <v>17</v>
      </c>
      <c r="F295" s="5">
        <v>0</v>
      </c>
      <c r="G295" s="7">
        <v>6</v>
      </c>
      <c r="H295" s="5">
        <f t="shared" si="35"/>
        <v>0</v>
      </c>
      <c r="I295" s="5">
        <f t="shared" ca="1" si="30"/>
        <v>1</v>
      </c>
      <c r="J295" s="5">
        <f t="shared" ca="1" si="31"/>
        <v>0</v>
      </c>
      <c r="K295" s="5">
        <f t="shared" ca="1" si="32"/>
        <v>0</v>
      </c>
      <c r="L295" s="10">
        <f t="shared" si="33"/>
        <v>378</v>
      </c>
      <c r="M295" s="10">
        <f t="shared" si="36"/>
        <v>129.14999999999998</v>
      </c>
      <c r="N295" s="10">
        <f t="shared" si="34"/>
        <v>170.85000000000002</v>
      </c>
      <c r="O295" s="2"/>
      <c r="P295" s="2"/>
      <c r="Q295" s="2"/>
      <c r="R295" s="2"/>
      <c r="S295" s="2"/>
      <c r="T295" s="2"/>
    </row>
    <row r="296" spans="1:20" x14ac:dyDescent="0.45">
      <c r="A296" s="61">
        <v>41903</v>
      </c>
      <c r="B296" s="4">
        <v>61</v>
      </c>
      <c r="C296" s="2" t="s">
        <v>8</v>
      </c>
      <c r="D296" s="6">
        <v>0.49</v>
      </c>
      <c r="E296" s="1">
        <v>17</v>
      </c>
      <c r="F296" s="5">
        <v>0</v>
      </c>
      <c r="G296" s="7">
        <v>7</v>
      </c>
      <c r="H296" s="5">
        <f t="shared" si="35"/>
        <v>1</v>
      </c>
      <c r="I296" s="5">
        <f t="shared" ca="1" si="30"/>
        <v>0</v>
      </c>
      <c r="J296" s="5">
        <f t="shared" ca="1" si="31"/>
        <v>0</v>
      </c>
      <c r="K296" s="5">
        <f t="shared" ca="1" si="32"/>
        <v>1</v>
      </c>
      <c r="L296" s="10">
        <f t="shared" si="33"/>
        <v>427</v>
      </c>
      <c r="M296" s="10">
        <f t="shared" si="36"/>
        <v>250.09999999999997</v>
      </c>
      <c r="N296" s="10">
        <f t="shared" si="34"/>
        <v>109.90000000000003</v>
      </c>
      <c r="O296" s="2"/>
      <c r="P296" s="2"/>
      <c r="Q296" s="2"/>
      <c r="R296" s="2"/>
      <c r="S296" s="2"/>
      <c r="T296" s="2"/>
    </row>
    <row r="297" spans="1:20" x14ac:dyDescent="0.45">
      <c r="A297" s="61">
        <v>41904</v>
      </c>
      <c r="B297" s="4">
        <v>49</v>
      </c>
      <c r="C297" s="2" t="s">
        <v>8</v>
      </c>
      <c r="D297" s="6">
        <v>0.76</v>
      </c>
      <c r="E297" s="1">
        <v>21</v>
      </c>
      <c r="F297" s="5">
        <v>0</v>
      </c>
      <c r="G297" s="7">
        <v>8</v>
      </c>
      <c r="H297" s="5">
        <f t="shared" si="35"/>
        <v>1</v>
      </c>
      <c r="I297" s="5">
        <f t="shared" ca="1" si="30"/>
        <v>0</v>
      </c>
      <c r="J297" s="5">
        <f t="shared" ca="1" si="31"/>
        <v>0</v>
      </c>
      <c r="K297" s="5">
        <f t="shared" ca="1" si="32"/>
        <v>1</v>
      </c>
      <c r="L297" s="10">
        <f t="shared" si="33"/>
        <v>392</v>
      </c>
      <c r="M297" s="10">
        <f t="shared" si="36"/>
        <v>200.89999999999998</v>
      </c>
      <c r="N297" s="10">
        <f t="shared" si="34"/>
        <v>124.10000000000002</v>
      </c>
      <c r="O297" s="2"/>
      <c r="P297" s="2"/>
      <c r="Q297" s="2"/>
      <c r="R297" s="2"/>
      <c r="S297" s="2"/>
      <c r="T297" s="2"/>
    </row>
    <row r="298" spans="1:20" x14ac:dyDescent="0.45">
      <c r="A298" s="61">
        <v>41905</v>
      </c>
      <c r="B298" s="4">
        <v>38</v>
      </c>
      <c r="C298" s="2" t="s">
        <v>8</v>
      </c>
      <c r="D298" s="6">
        <v>0.73</v>
      </c>
      <c r="E298" s="1">
        <v>17</v>
      </c>
      <c r="F298" s="5">
        <v>0</v>
      </c>
      <c r="G298" s="7">
        <v>10</v>
      </c>
      <c r="H298" s="5">
        <f t="shared" si="35"/>
        <v>1</v>
      </c>
      <c r="I298" s="5">
        <f t="shared" ca="1" si="30"/>
        <v>0</v>
      </c>
      <c r="J298" s="5">
        <f t="shared" ca="1" si="31"/>
        <v>0</v>
      </c>
      <c r="K298" s="5">
        <f t="shared" ca="1" si="32"/>
        <v>1</v>
      </c>
      <c r="L298" s="10">
        <f t="shared" si="33"/>
        <v>380</v>
      </c>
      <c r="M298" s="10">
        <f t="shared" si="36"/>
        <v>155.79999999999998</v>
      </c>
      <c r="N298" s="10">
        <f t="shared" si="34"/>
        <v>157.20000000000002</v>
      </c>
      <c r="O298" s="2"/>
      <c r="P298" s="2"/>
      <c r="Q298" s="2"/>
      <c r="R298" s="2"/>
      <c r="S298" s="2"/>
      <c r="T298" s="2"/>
    </row>
    <row r="299" spans="1:20" x14ac:dyDescent="0.45">
      <c r="A299" s="61">
        <v>41906</v>
      </c>
      <c r="B299" s="4">
        <v>18</v>
      </c>
      <c r="C299" s="2" t="s">
        <v>9</v>
      </c>
      <c r="D299" s="6">
        <v>0.93</v>
      </c>
      <c r="E299" s="1">
        <v>13</v>
      </c>
      <c r="F299" s="5">
        <v>0</v>
      </c>
      <c r="G299" s="7">
        <v>7</v>
      </c>
      <c r="H299" s="5">
        <f t="shared" si="35"/>
        <v>1</v>
      </c>
      <c r="I299" s="5">
        <f t="shared" ca="1" si="30"/>
        <v>0</v>
      </c>
      <c r="J299" s="5">
        <f t="shared" ca="1" si="31"/>
        <v>0</v>
      </c>
      <c r="K299" s="5">
        <f t="shared" ca="1" si="32"/>
        <v>0</v>
      </c>
      <c r="L299" s="10">
        <f t="shared" si="33"/>
        <v>126</v>
      </c>
      <c r="M299" s="10">
        <f t="shared" si="36"/>
        <v>62.820000000000007</v>
      </c>
      <c r="N299" s="10">
        <f t="shared" si="34"/>
        <v>45.179999999999993</v>
      </c>
      <c r="O299" s="2"/>
      <c r="P299" s="2"/>
      <c r="Q299" s="2"/>
      <c r="R299" s="2"/>
      <c r="S299" s="2"/>
      <c r="T299" s="2"/>
    </row>
    <row r="300" spans="1:20" x14ac:dyDescent="0.45">
      <c r="A300" s="61">
        <v>41907</v>
      </c>
      <c r="B300" s="4">
        <v>14</v>
      </c>
      <c r="C300" s="2" t="s">
        <v>7</v>
      </c>
      <c r="D300" s="6">
        <v>0.16</v>
      </c>
      <c r="E300" s="1">
        <v>21</v>
      </c>
      <c r="F300" s="5">
        <v>0</v>
      </c>
      <c r="G300" s="7">
        <v>6</v>
      </c>
      <c r="H300" s="5">
        <f t="shared" si="35"/>
        <v>0</v>
      </c>
      <c r="I300" s="5">
        <f t="shared" ca="1" si="30"/>
        <v>0</v>
      </c>
      <c r="J300" s="5">
        <f t="shared" ca="1" si="31"/>
        <v>1</v>
      </c>
      <c r="K300" s="5">
        <f t="shared" ca="1" si="32"/>
        <v>0</v>
      </c>
      <c r="L300" s="10">
        <f t="shared" si="33"/>
        <v>84</v>
      </c>
      <c r="M300" s="10">
        <f t="shared" si="36"/>
        <v>31.639999999999997</v>
      </c>
      <c r="N300" s="10">
        <f t="shared" si="34"/>
        <v>-0.84000000000000341</v>
      </c>
      <c r="O300" s="2"/>
      <c r="P300" s="2"/>
      <c r="Q300" s="2"/>
      <c r="R300" s="2"/>
      <c r="S300" s="2"/>
      <c r="T300" s="2"/>
    </row>
    <row r="301" spans="1:20" x14ac:dyDescent="0.45">
      <c r="A301" s="61">
        <v>41908</v>
      </c>
      <c r="B301" s="4">
        <v>9</v>
      </c>
      <c r="C301" s="2" t="s">
        <v>7</v>
      </c>
      <c r="D301" s="6">
        <v>0.81</v>
      </c>
      <c r="E301" s="1">
        <v>17</v>
      </c>
      <c r="F301" s="5">
        <v>0</v>
      </c>
      <c r="G301" s="7">
        <v>8</v>
      </c>
      <c r="H301" s="5">
        <f t="shared" si="35"/>
        <v>0</v>
      </c>
      <c r="I301" s="5">
        <f t="shared" ca="1" si="30"/>
        <v>0</v>
      </c>
      <c r="J301" s="5">
        <f t="shared" ca="1" si="31"/>
        <v>1</v>
      </c>
      <c r="K301" s="5">
        <f t="shared" ca="1" si="32"/>
        <v>0</v>
      </c>
      <c r="L301" s="10">
        <f t="shared" si="33"/>
        <v>72</v>
      </c>
      <c r="M301" s="10">
        <f t="shared" si="36"/>
        <v>20.339999999999996</v>
      </c>
      <c r="N301" s="10">
        <f t="shared" si="34"/>
        <v>-1.5399999999999991</v>
      </c>
      <c r="O301" s="2"/>
      <c r="P301" s="2"/>
      <c r="Q301" s="2"/>
      <c r="R301" s="2"/>
      <c r="S301" s="2"/>
      <c r="T301" s="2"/>
    </row>
    <row r="302" spans="1:20" x14ac:dyDescent="0.45">
      <c r="A302" s="61">
        <v>41909</v>
      </c>
      <c r="B302" s="4">
        <v>71</v>
      </c>
      <c r="C302" s="2" t="s">
        <v>8</v>
      </c>
      <c r="D302" s="6">
        <v>0.56000000000000005</v>
      </c>
      <c r="E302" s="1">
        <v>15</v>
      </c>
      <c r="F302" s="5">
        <v>0</v>
      </c>
      <c r="G302" s="7">
        <v>8</v>
      </c>
      <c r="H302" s="5">
        <f t="shared" si="35"/>
        <v>0</v>
      </c>
      <c r="I302" s="5">
        <f t="shared" ca="1" si="30"/>
        <v>0</v>
      </c>
      <c r="J302" s="5">
        <f t="shared" ca="1" si="31"/>
        <v>0</v>
      </c>
      <c r="K302" s="5">
        <f t="shared" ca="1" si="32"/>
        <v>1</v>
      </c>
      <c r="L302" s="10">
        <f t="shared" si="33"/>
        <v>568</v>
      </c>
      <c r="M302" s="10">
        <f t="shared" si="36"/>
        <v>291.09999999999997</v>
      </c>
      <c r="N302" s="10">
        <f t="shared" si="34"/>
        <v>209.90000000000003</v>
      </c>
      <c r="O302" s="2"/>
      <c r="P302" s="2"/>
      <c r="Q302" s="2"/>
      <c r="R302" s="2"/>
      <c r="S302" s="2"/>
      <c r="T302" s="2"/>
    </row>
    <row r="303" spans="1:20" x14ac:dyDescent="0.45">
      <c r="A303" s="61">
        <v>41910</v>
      </c>
      <c r="B303" s="4">
        <v>48</v>
      </c>
      <c r="C303" s="2" t="s">
        <v>9</v>
      </c>
      <c r="D303" s="6">
        <v>0.32</v>
      </c>
      <c r="E303" s="1">
        <v>21</v>
      </c>
      <c r="F303" s="5">
        <v>0</v>
      </c>
      <c r="G303" s="7">
        <v>8</v>
      </c>
      <c r="H303" s="5">
        <f t="shared" si="35"/>
        <v>1</v>
      </c>
      <c r="I303" s="5">
        <f t="shared" ca="1" si="30"/>
        <v>0</v>
      </c>
      <c r="J303" s="5">
        <f t="shared" ca="1" si="31"/>
        <v>0</v>
      </c>
      <c r="K303" s="5">
        <f t="shared" ca="1" si="32"/>
        <v>0</v>
      </c>
      <c r="L303" s="10">
        <f t="shared" si="33"/>
        <v>384</v>
      </c>
      <c r="M303" s="10">
        <f t="shared" si="36"/>
        <v>167.52</v>
      </c>
      <c r="N303" s="10">
        <f t="shared" si="34"/>
        <v>198.48</v>
      </c>
      <c r="O303" s="2"/>
      <c r="P303" s="2"/>
      <c r="Q303" s="2"/>
      <c r="R303" s="2"/>
      <c r="S303" s="2"/>
      <c r="T303" s="2"/>
    </row>
    <row r="304" spans="1:20" x14ac:dyDescent="0.45">
      <c r="A304" s="61">
        <v>41911</v>
      </c>
      <c r="B304" s="4">
        <v>30</v>
      </c>
      <c r="C304" s="2" t="s">
        <v>7</v>
      </c>
      <c r="D304" s="6">
        <v>0.02</v>
      </c>
      <c r="E304" s="1">
        <v>17</v>
      </c>
      <c r="F304" s="5">
        <v>0</v>
      </c>
      <c r="G304" s="7">
        <v>9</v>
      </c>
      <c r="H304" s="5">
        <f t="shared" si="35"/>
        <v>1</v>
      </c>
      <c r="I304" s="5">
        <f t="shared" ca="1" si="30"/>
        <v>0</v>
      </c>
      <c r="J304" s="5">
        <f t="shared" ca="1" si="31"/>
        <v>1</v>
      </c>
      <c r="K304" s="5">
        <f t="shared" ca="1" si="32"/>
        <v>0</v>
      </c>
      <c r="L304" s="10">
        <f t="shared" si="33"/>
        <v>270</v>
      </c>
      <c r="M304" s="10">
        <f t="shared" si="36"/>
        <v>67.8</v>
      </c>
      <c r="N304" s="10">
        <f t="shared" si="34"/>
        <v>149</v>
      </c>
      <c r="O304" s="2"/>
      <c r="P304" s="2"/>
      <c r="Q304" s="2"/>
      <c r="R304" s="2"/>
      <c r="S304" s="2"/>
      <c r="T304" s="2"/>
    </row>
    <row r="305" spans="1:20" x14ac:dyDescent="0.45">
      <c r="A305" s="61">
        <v>41912</v>
      </c>
      <c r="B305" s="4">
        <v>62</v>
      </c>
      <c r="C305" s="2" t="s">
        <v>8</v>
      </c>
      <c r="D305" s="6">
        <v>0.43</v>
      </c>
      <c r="E305" s="1">
        <v>17</v>
      </c>
      <c r="F305" s="5">
        <v>0</v>
      </c>
      <c r="G305" s="7">
        <v>7</v>
      </c>
      <c r="H305" s="5">
        <f t="shared" si="35"/>
        <v>1</v>
      </c>
      <c r="I305" s="5">
        <f t="shared" ca="1" si="30"/>
        <v>0</v>
      </c>
      <c r="J305" s="5">
        <f t="shared" ca="1" si="31"/>
        <v>0</v>
      </c>
      <c r="K305" s="5">
        <f t="shared" ca="1" si="32"/>
        <v>1</v>
      </c>
      <c r="L305" s="10">
        <f t="shared" si="33"/>
        <v>434</v>
      </c>
      <c r="M305" s="10">
        <f t="shared" si="36"/>
        <v>254.2</v>
      </c>
      <c r="N305" s="10">
        <f t="shared" si="34"/>
        <v>112.80000000000001</v>
      </c>
      <c r="O305" s="2"/>
      <c r="P305" s="2"/>
      <c r="Q305" s="2"/>
      <c r="R305" s="2"/>
      <c r="S305" s="2"/>
      <c r="T305" s="2"/>
    </row>
    <row r="306" spans="1:20" x14ac:dyDescent="0.45">
      <c r="A306" s="61">
        <v>41913</v>
      </c>
      <c r="B306" s="4">
        <v>21</v>
      </c>
      <c r="C306" s="2" t="s">
        <v>9</v>
      </c>
      <c r="D306" s="6">
        <v>0.73</v>
      </c>
      <c r="E306" s="1">
        <v>12</v>
      </c>
      <c r="F306" s="5">
        <v>0</v>
      </c>
      <c r="G306" s="7">
        <v>9</v>
      </c>
      <c r="H306" s="5">
        <f t="shared" si="35"/>
        <v>1</v>
      </c>
      <c r="I306" s="5">
        <f t="shared" ca="1" si="30"/>
        <v>0</v>
      </c>
      <c r="J306" s="5">
        <f t="shared" ca="1" si="31"/>
        <v>0</v>
      </c>
      <c r="K306" s="5">
        <f t="shared" ca="1" si="32"/>
        <v>0</v>
      </c>
      <c r="L306" s="10">
        <f t="shared" si="33"/>
        <v>189</v>
      </c>
      <c r="M306" s="10">
        <f t="shared" si="36"/>
        <v>73.290000000000006</v>
      </c>
      <c r="N306" s="10">
        <f t="shared" si="34"/>
        <v>97.71</v>
      </c>
      <c r="O306" s="2"/>
      <c r="P306" s="2"/>
      <c r="Q306" s="2"/>
      <c r="R306" s="2"/>
      <c r="S306" s="2"/>
      <c r="T306" s="2"/>
    </row>
    <row r="307" spans="1:20" x14ac:dyDescent="0.45">
      <c r="A307" s="61">
        <v>41914</v>
      </c>
      <c r="B307" s="4">
        <v>46</v>
      </c>
      <c r="C307" s="2" t="s">
        <v>8</v>
      </c>
      <c r="D307" s="6">
        <v>0.9</v>
      </c>
      <c r="E307" s="1">
        <v>10</v>
      </c>
      <c r="F307" s="5">
        <v>0</v>
      </c>
      <c r="G307" s="7">
        <v>7</v>
      </c>
      <c r="H307" s="5">
        <f t="shared" si="35"/>
        <v>0</v>
      </c>
      <c r="I307" s="5">
        <f t="shared" ca="1" si="30"/>
        <v>0</v>
      </c>
      <c r="J307" s="5">
        <f t="shared" ca="1" si="31"/>
        <v>0</v>
      </c>
      <c r="K307" s="5">
        <f t="shared" ca="1" si="32"/>
        <v>1</v>
      </c>
      <c r="L307" s="10">
        <f t="shared" si="33"/>
        <v>322</v>
      </c>
      <c r="M307" s="10">
        <f t="shared" si="36"/>
        <v>188.6</v>
      </c>
      <c r="N307" s="10">
        <f t="shared" si="34"/>
        <v>66.400000000000006</v>
      </c>
      <c r="O307" s="2"/>
      <c r="P307" s="2"/>
      <c r="Q307" s="2"/>
      <c r="R307" s="2"/>
      <c r="S307" s="2"/>
      <c r="T307" s="2"/>
    </row>
    <row r="308" spans="1:20" x14ac:dyDescent="0.45">
      <c r="A308" s="61">
        <v>41915</v>
      </c>
      <c r="B308" s="4">
        <v>61</v>
      </c>
      <c r="C308" s="2" t="s">
        <v>6</v>
      </c>
      <c r="D308" s="6">
        <v>0.45</v>
      </c>
      <c r="E308" s="1">
        <v>13</v>
      </c>
      <c r="F308" s="5">
        <v>0</v>
      </c>
      <c r="G308" s="7">
        <v>6</v>
      </c>
      <c r="H308" s="5">
        <f t="shared" si="35"/>
        <v>0</v>
      </c>
      <c r="I308" s="5">
        <f t="shared" ca="1" si="30"/>
        <v>1</v>
      </c>
      <c r="J308" s="5">
        <f t="shared" ca="1" si="31"/>
        <v>0</v>
      </c>
      <c r="K308" s="5">
        <f t="shared" ca="1" si="32"/>
        <v>0</v>
      </c>
      <c r="L308" s="10">
        <f t="shared" si="33"/>
        <v>366</v>
      </c>
      <c r="M308" s="10">
        <f t="shared" si="36"/>
        <v>125.04999999999998</v>
      </c>
      <c r="N308" s="10">
        <f t="shared" si="34"/>
        <v>162.95000000000002</v>
      </c>
      <c r="O308" s="2"/>
      <c r="P308" s="2"/>
      <c r="Q308" s="2"/>
      <c r="R308" s="2"/>
      <c r="S308" s="2"/>
      <c r="T308" s="2"/>
    </row>
    <row r="309" spans="1:20" x14ac:dyDescent="0.45">
      <c r="A309" s="61">
        <v>41916</v>
      </c>
      <c r="B309" s="4">
        <v>42</v>
      </c>
      <c r="C309" s="2" t="s">
        <v>8</v>
      </c>
      <c r="D309" s="6">
        <v>0.23</v>
      </c>
      <c r="E309" s="1">
        <v>14</v>
      </c>
      <c r="F309" s="5">
        <v>0</v>
      </c>
      <c r="G309" s="7">
        <v>10</v>
      </c>
      <c r="H309" s="5">
        <f t="shared" si="35"/>
        <v>0</v>
      </c>
      <c r="I309" s="5">
        <f t="shared" ca="1" si="30"/>
        <v>0</v>
      </c>
      <c r="J309" s="5">
        <f t="shared" ca="1" si="31"/>
        <v>0</v>
      </c>
      <c r="K309" s="5">
        <f t="shared" ca="1" si="32"/>
        <v>1</v>
      </c>
      <c r="L309" s="10">
        <f t="shared" si="33"/>
        <v>420</v>
      </c>
      <c r="M309" s="10">
        <f t="shared" si="36"/>
        <v>172.2</v>
      </c>
      <c r="N309" s="10">
        <f t="shared" si="34"/>
        <v>180.8</v>
      </c>
      <c r="O309" s="2"/>
      <c r="P309" s="2"/>
      <c r="Q309" s="2"/>
      <c r="R309" s="2"/>
      <c r="S309" s="2"/>
      <c r="T309" s="2"/>
    </row>
    <row r="310" spans="1:20" x14ac:dyDescent="0.45">
      <c r="A310" s="61">
        <v>41917</v>
      </c>
      <c r="B310" s="4">
        <v>19</v>
      </c>
      <c r="C310" s="2" t="s">
        <v>7</v>
      </c>
      <c r="D310" s="6">
        <v>0.14000000000000001</v>
      </c>
      <c r="E310" s="1">
        <v>14</v>
      </c>
      <c r="F310" s="5">
        <v>0</v>
      </c>
      <c r="G310" s="7">
        <v>9</v>
      </c>
      <c r="H310" s="5">
        <f t="shared" si="35"/>
        <v>1</v>
      </c>
      <c r="I310" s="5">
        <f t="shared" ca="1" si="30"/>
        <v>0</v>
      </c>
      <c r="J310" s="5">
        <f t="shared" ca="1" si="31"/>
        <v>1</v>
      </c>
      <c r="K310" s="5">
        <f t="shared" ca="1" si="32"/>
        <v>0</v>
      </c>
      <c r="L310" s="10">
        <f t="shared" si="33"/>
        <v>171</v>
      </c>
      <c r="M310" s="10">
        <f t="shared" si="36"/>
        <v>42.94</v>
      </c>
      <c r="N310" s="10">
        <f t="shared" si="34"/>
        <v>74.86</v>
      </c>
      <c r="O310" s="2"/>
      <c r="P310" s="2"/>
      <c r="Q310" s="2"/>
      <c r="R310" s="2"/>
      <c r="S310" s="2"/>
      <c r="T310" s="2"/>
    </row>
    <row r="311" spans="1:20" x14ac:dyDescent="0.45">
      <c r="A311" s="61">
        <v>41918</v>
      </c>
      <c r="B311" s="4">
        <v>11</v>
      </c>
      <c r="C311" s="2" t="s">
        <v>9</v>
      </c>
      <c r="D311" s="6">
        <v>0.36</v>
      </c>
      <c r="E311" s="1">
        <v>11</v>
      </c>
      <c r="F311" s="5">
        <v>0</v>
      </c>
      <c r="G311" s="7">
        <v>10</v>
      </c>
      <c r="H311" s="5">
        <f t="shared" si="35"/>
        <v>1</v>
      </c>
      <c r="I311" s="5">
        <f t="shared" ca="1" si="30"/>
        <v>0</v>
      </c>
      <c r="J311" s="5">
        <f t="shared" ca="1" si="31"/>
        <v>0</v>
      </c>
      <c r="K311" s="5">
        <f t="shared" ca="1" si="32"/>
        <v>0</v>
      </c>
      <c r="L311" s="10">
        <f t="shared" si="33"/>
        <v>110</v>
      </c>
      <c r="M311" s="10">
        <f t="shared" si="36"/>
        <v>38.39</v>
      </c>
      <c r="N311" s="10">
        <f t="shared" si="34"/>
        <v>53.61</v>
      </c>
      <c r="O311" s="2"/>
      <c r="P311" s="2"/>
      <c r="Q311" s="2"/>
      <c r="R311" s="2"/>
      <c r="S311" s="2"/>
      <c r="T311" s="2"/>
    </row>
    <row r="312" spans="1:20" x14ac:dyDescent="0.45">
      <c r="A312" s="61">
        <v>41919</v>
      </c>
      <c r="B312" s="4">
        <v>39</v>
      </c>
      <c r="C312" s="2" t="s">
        <v>8</v>
      </c>
      <c r="D312" s="6">
        <v>0.93</v>
      </c>
      <c r="E312" s="1">
        <v>7</v>
      </c>
      <c r="F312" s="5">
        <v>0</v>
      </c>
      <c r="G312" s="7">
        <v>8</v>
      </c>
      <c r="H312" s="5">
        <f t="shared" si="35"/>
        <v>1</v>
      </c>
      <c r="I312" s="5">
        <f t="shared" ca="1" si="30"/>
        <v>0</v>
      </c>
      <c r="J312" s="5">
        <f t="shared" ca="1" si="31"/>
        <v>0</v>
      </c>
      <c r="K312" s="5">
        <f t="shared" ca="1" si="32"/>
        <v>1</v>
      </c>
      <c r="L312" s="10">
        <f t="shared" si="33"/>
        <v>312</v>
      </c>
      <c r="M312" s="10">
        <f t="shared" si="36"/>
        <v>159.89999999999998</v>
      </c>
      <c r="N312" s="10">
        <f t="shared" si="34"/>
        <v>85.100000000000023</v>
      </c>
      <c r="O312" s="2"/>
      <c r="P312" s="2"/>
      <c r="Q312" s="2"/>
      <c r="R312" s="2"/>
      <c r="S312" s="2"/>
      <c r="T312" s="2"/>
    </row>
    <row r="313" spans="1:20" x14ac:dyDescent="0.45">
      <c r="A313" s="61">
        <v>41920</v>
      </c>
      <c r="B313" s="4">
        <v>46</v>
      </c>
      <c r="C313" s="2" t="s">
        <v>6</v>
      </c>
      <c r="D313" s="6">
        <v>0.38</v>
      </c>
      <c r="E313" s="1">
        <v>14</v>
      </c>
      <c r="F313" s="5">
        <v>0</v>
      </c>
      <c r="G313" s="7">
        <v>8</v>
      </c>
      <c r="H313" s="5">
        <f t="shared" si="35"/>
        <v>1</v>
      </c>
      <c r="I313" s="5">
        <f t="shared" ca="1" si="30"/>
        <v>1</v>
      </c>
      <c r="J313" s="5">
        <f t="shared" ca="1" si="31"/>
        <v>0</v>
      </c>
      <c r="K313" s="5">
        <f t="shared" ca="1" si="32"/>
        <v>0</v>
      </c>
      <c r="L313" s="10">
        <f t="shared" si="33"/>
        <v>368</v>
      </c>
      <c r="M313" s="10">
        <f t="shared" si="36"/>
        <v>94.3</v>
      </c>
      <c r="N313" s="10">
        <f t="shared" si="34"/>
        <v>195.7</v>
      </c>
      <c r="O313" s="2"/>
      <c r="P313" s="2"/>
      <c r="Q313" s="2"/>
      <c r="R313" s="2"/>
      <c r="S313" s="2"/>
      <c r="T313" s="2"/>
    </row>
    <row r="314" spans="1:20" x14ac:dyDescent="0.45">
      <c r="A314" s="61">
        <v>41921</v>
      </c>
      <c r="B314" s="4">
        <v>42</v>
      </c>
      <c r="C314" s="2" t="s">
        <v>6</v>
      </c>
      <c r="D314" s="6">
        <v>0.5</v>
      </c>
      <c r="E314" s="1">
        <v>7</v>
      </c>
      <c r="F314" s="5">
        <v>0</v>
      </c>
      <c r="G314" s="7">
        <v>8</v>
      </c>
      <c r="H314" s="5">
        <f t="shared" si="35"/>
        <v>0</v>
      </c>
      <c r="I314" s="5">
        <f t="shared" ca="1" si="30"/>
        <v>1</v>
      </c>
      <c r="J314" s="5">
        <f t="shared" ca="1" si="31"/>
        <v>0</v>
      </c>
      <c r="K314" s="5">
        <f t="shared" ca="1" si="32"/>
        <v>0</v>
      </c>
      <c r="L314" s="10">
        <f t="shared" si="33"/>
        <v>336</v>
      </c>
      <c r="M314" s="10">
        <f t="shared" si="36"/>
        <v>86.1</v>
      </c>
      <c r="N314" s="10">
        <f t="shared" si="34"/>
        <v>171.9</v>
      </c>
      <c r="O314" s="2"/>
      <c r="P314" s="2"/>
      <c r="Q314" s="2"/>
      <c r="R314" s="2"/>
      <c r="S314" s="2"/>
      <c r="T314" s="2"/>
    </row>
    <row r="315" spans="1:20" x14ac:dyDescent="0.45">
      <c r="A315" s="61">
        <v>41922</v>
      </c>
      <c r="B315" s="4">
        <v>27</v>
      </c>
      <c r="C315" s="2" t="s">
        <v>7</v>
      </c>
      <c r="D315" s="6">
        <v>0.8</v>
      </c>
      <c r="E315" s="1">
        <v>9</v>
      </c>
      <c r="F315" s="5">
        <v>0</v>
      </c>
      <c r="G315" s="7">
        <v>7</v>
      </c>
      <c r="H315" s="5">
        <f t="shared" si="35"/>
        <v>0</v>
      </c>
      <c r="I315" s="5">
        <f t="shared" ca="1" si="30"/>
        <v>0</v>
      </c>
      <c r="J315" s="5">
        <f t="shared" ca="1" si="31"/>
        <v>1</v>
      </c>
      <c r="K315" s="5">
        <f t="shared" ca="1" si="32"/>
        <v>0</v>
      </c>
      <c r="L315" s="10">
        <f t="shared" si="33"/>
        <v>189</v>
      </c>
      <c r="M315" s="10">
        <f t="shared" si="36"/>
        <v>61.019999999999996</v>
      </c>
      <c r="N315" s="10">
        <f t="shared" si="34"/>
        <v>74.78</v>
      </c>
      <c r="O315" s="2"/>
      <c r="P315" s="2"/>
      <c r="Q315" s="2"/>
      <c r="R315" s="2"/>
      <c r="S315" s="2"/>
      <c r="T315" s="2"/>
    </row>
    <row r="316" spans="1:20" x14ac:dyDescent="0.45">
      <c r="A316" s="61">
        <v>41923</v>
      </c>
      <c r="B316" s="4">
        <v>61</v>
      </c>
      <c r="C316" s="2" t="s">
        <v>6</v>
      </c>
      <c r="D316" s="6">
        <v>0.7</v>
      </c>
      <c r="E316" s="1">
        <v>8</v>
      </c>
      <c r="F316" s="5">
        <v>0</v>
      </c>
      <c r="G316" s="7">
        <v>6</v>
      </c>
      <c r="H316" s="5">
        <f t="shared" si="35"/>
        <v>0</v>
      </c>
      <c r="I316" s="5">
        <f t="shared" ca="1" si="30"/>
        <v>1</v>
      </c>
      <c r="J316" s="5">
        <f t="shared" ca="1" si="31"/>
        <v>0</v>
      </c>
      <c r="K316" s="5">
        <f t="shared" ca="1" si="32"/>
        <v>0</v>
      </c>
      <c r="L316" s="10">
        <f t="shared" si="33"/>
        <v>366</v>
      </c>
      <c r="M316" s="10">
        <f t="shared" si="36"/>
        <v>125.04999999999998</v>
      </c>
      <c r="N316" s="10">
        <f t="shared" si="34"/>
        <v>162.95000000000002</v>
      </c>
      <c r="O316" s="2"/>
      <c r="P316" s="2"/>
      <c r="Q316" s="2"/>
      <c r="R316" s="2"/>
      <c r="S316" s="2"/>
      <c r="T316" s="2"/>
    </row>
    <row r="317" spans="1:20" x14ac:dyDescent="0.45">
      <c r="A317" s="61">
        <v>41924</v>
      </c>
      <c r="B317" s="4">
        <v>67</v>
      </c>
      <c r="C317" s="2" t="s">
        <v>8</v>
      </c>
      <c r="D317" s="6">
        <v>0.33</v>
      </c>
      <c r="E317" s="1">
        <v>11</v>
      </c>
      <c r="F317" s="5">
        <v>0</v>
      </c>
      <c r="G317" s="7">
        <v>6</v>
      </c>
      <c r="H317" s="5">
        <f t="shared" si="35"/>
        <v>1</v>
      </c>
      <c r="I317" s="5">
        <f t="shared" ca="1" si="30"/>
        <v>0</v>
      </c>
      <c r="J317" s="5">
        <f t="shared" ca="1" si="31"/>
        <v>0</v>
      </c>
      <c r="K317" s="5">
        <f t="shared" ca="1" si="32"/>
        <v>1</v>
      </c>
      <c r="L317" s="10">
        <f t="shared" si="33"/>
        <v>402</v>
      </c>
      <c r="M317" s="10">
        <f t="shared" si="36"/>
        <v>274.7</v>
      </c>
      <c r="N317" s="10">
        <f t="shared" si="34"/>
        <v>60.300000000000011</v>
      </c>
      <c r="O317" s="2"/>
      <c r="P317" s="2"/>
      <c r="Q317" s="2"/>
      <c r="R317" s="2"/>
      <c r="S317" s="2"/>
      <c r="T317" s="2"/>
    </row>
    <row r="318" spans="1:20" x14ac:dyDescent="0.45">
      <c r="A318" s="61">
        <v>41925</v>
      </c>
      <c r="B318" s="4">
        <v>0</v>
      </c>
      <c r="C318" s="2" t="s">
        <v>7</v>
      </c>
      <c r="D318" s="6">
        <v>0.3</v>
      </c>
      <c r="E318" s="1">
        <v>12</v>
      </c>
      <c r="F318" s="5">
        <v>0</v>
      </c>
      <c r="G318" s="7">
        <v>10</v>
      </c>
      <c r="H318" s="5">
        <f t="shared" si="35"/>
        <v>1</v>
      </c>
      <c r="I318" s="5">
        <f t="shared" ca="1" si="30"/>
        <v>0</v>
      </c>
      <c r="J318" s="5">
        <f t="shared" ca="1" si="31"/>
        <v>1</v>
      </c>
      <c r="K318" s="5">
        <f t="shared" ca="1" si="32"/>
        <v>0</v>
      </c>
      <c r="L318" s="10">
        <f t="shared" si="33"/>
        <v>0</v>
      </c>
      <c r="M318" s="10">
        <f t="shared" si="36"/>
        <v>0</v>
      </c>
      <c r="N318" s="10">
        <f t="shared" si="34"/>
        <v>-53.2</v>
      </c>
      <c r="O318" s="2"/>
      <c r="P318" s="2"/>
      <c r="Q318" s="2"/>
      <c r="R318" s="2"/>
      <c r="S318" s="2"/>
      <c r="T318" s="2"/>
    </row>
    <row r="319" spans="1:20" x14ac:dyDescent="0.45">
      <c r="A319" s="61">
        <v>41926</v>
      </c>
      <c r="B319" s="4">
        <v>1</v>
      </c>
      <c r="C319" s="2" t="s">
        <v>9</v>
      </c>
      <c r="D319" s="6">
        <v>0.03</v>
      </c>
      <c r="E319" s="1">
        <v>9</v>
      </c>
      <c r="F319" s="5">
        <v>0</v>
      </c>
      <c r="G319" s="7">
        <v>10</v>
      </c>
      <c r="H319" s="5">
        <f t="shared" si="35"/>
        <v>1</v>
      </c>
      <c r="I319" s="5">
        <f t="shared" ca="1" si="30"/>
        <v>0</v>
      </c>
      <c r="J319" s="5">
        <f t="shared" ca="1" si="31"/>
        <v>0</v>
      </c>
      <c r="K319" s="5">
        <f t="shared" ca="1" si="32"/>
        <v>0</v>
      </c>
      <c r="L319" s="10">
        <f t="shared" si="33"/>
        <v>10</v>
      </c>
      <c r="M319" s="10">
        <f t="shared" si="36"/>
        <v>3.49</v>
      </c>
      <c r="N319" s="10">
        <f t="shared" si="34"/>
        <v>-11.49</v>
      </c>
      <c r="O319" s="2"/>
      <c r="P319" s="2"/>
      <c r="Q319" s="2"/>
      <c r="R319" s="2"/>
      <c r="S319" s="2"/>
      <c r="T319" s="2"/>
    </row>
    <row r="320" spans="1:20" x14ac:dyDescent="0.45">
      <c r="A320" s="61">
        <v>41927</v>
      </c>
      <c r="B320" s="4">
        <v>44</v>
      </c>
      <c r="C320" s="2" t="s">
        <v>6</v>
      </c>
      <c r="D320" s="6">
        <v>0.79</v>
      </c>
      <c r="E320" s="1">
        <v>10</v>
      </c>
      <c r="F320" s="5">
        <v>0</v>
      </c>
      <c r="G320" s="7">
        <v>6</v>
      </c>
      <c r="H320" s="5">
        <f t="shared" si="35"/>
        <v>1</v>
      </c>
      <c r="I320" s="5">
        <f t="shared" ca="1" si="30"/>
        <v>1</v>
      </c>
      <c r="J320" s="5">
        <f t="shared" ca="1" si="31"/>
        <v>0</v>
      </c>
      <c r="K320" s="5">
        <f t="shared" ca="1" si="32"/>
        <v>0</v>
      </c>
      <c r="L320" s="10">
        <f t="shared" si="33"/>
        <v>264</v>
      </c>
      <c r="M320" s="10">
        <f t="shared" si="36"/>
        <v>90.199999999999989</v>
      </c>
      <c r="N320" s="10">
        <f t="shared" si="34"/>
        <v>95.800000000000011</v>
      </c>
      <c r="O320" s="2"/>
      <c r="P320" s="2"/>
      <c r="Q320" s="2"/>
      <c r="R320" s="2"/>
      <c r="S320" s="2"/>
      <c r="T320" s="2"/>
    </row>
    <row r="321" spans="1:20" x14ac:dyDescent="0.45">
      <c r="A321" s="61">
        <v>41928</v>
      </c>
      <c r="B321" s="4">
        <v>39</v>
      </c>
      <c r="C321" s="2" t="s">
        <v>6</v>
      </c>
      <c r="D321" s="6">
        <v>0.74</v>
      </c>
      <c r="E321" s="1">
        <v>12</v>
      </c>
      <c r="F321" s="5">
        <v>0</v>
      </c>
      <c r="G321" s="7">
        <v>8</v>
      </c>
      <c r="H321" s="5">
        <f t="shared" si="35"/>
        <v>0</v>
      </c>
      <c r="I321" s="5">
        <f t="shared" ca="1" si="30"/>
        <v>1</v>
      </c>
      <c r="J321" s="5">
        <f t="shared" ca="1" si="31"/>
        <v>0</v>
      </c>
      <c r="K321" s="5">
        <f t="shared" ca="1" si="32"/>
        <v>0</v>
      </c>
      <c r="L321" s="10">
        <f t="shared" si="33"/>
        <v>312</v>
      </c>
      <c r="M321" s="10">
        <f t="shared" si="36"/>
        <v>79.949999999999989</v>
      </c>
      <c r="N321" s="10">
        <f t="shared" si="34"/>
        <v>154.05000000000001</v>
      </c>
      <c r="O321" s="2"/>
      <c r="P321" s="2"/>
      <c r="Q321" s="2"/>
      <c r="R321" s="2"/>
      <c r="S321" s="2"/>
      <c r="T321" s="2"/>
    </row>
    <row r="322" spans="1:20" x14ac:dyDescent="0.45">
      <c r="A322" s="61">
        <v>41929</v>
      </c>
      <c r="B322" s="4">
        <v>23</v>
      </c>
      <c r="C322" s="2" t="s">
        <v>9</v>
      </c>
      <c r="D322" s="6">
        <v>0.28000000000000003</v>
      </c>
      <c r="E322" s="1">
        <v>13</v>
      </c>
      <c r="F322" s="5">
        <v>0</v>
      </c>
      <c r="G322" s="7">
        <v>9</v>
      </c>
      <c r="H322" s="5">
        <f t="shared" si="35"/>
        <v>0</v>
      </c>
      <c r="I322" s="5">
        <f t="shared" ref="I322:I366" ca="1" si="37">IF($C322=$I$4,1,0)</f>
        <v>0</v>
      </c>
      <c r="J322" s="5">
        <f t="shared" ref="J322:J366" ca="1" si="38">IF($C322=$J$4,1,0)</f>
        <v>0</v>
      </c>
      <c r="K322" s="5">
        <f t="shared" ref="K322:K366" ca="1" si="39">IF($C322=$K$4,1,0)</f>
        <v>0</v>
      </c>
      <c r="L322" s="10">
        <f t="shared" ref="L322:L366" si="40">B322*G322</f>
        <v>207</v>
      </c>
      <c r="M322" s="10">
        <f t="shared" si="36"/>
        <v>80.27000000000001</v>
      </c>
      <c r="N322" s="10">
        <f t="shared" ref="N322:N366" si="41">L322-M322-HLOOKUP(C322,$Q$5:$T$12,8,FALSE)</f>
        <v>108.72999999999999</v>
      </c>
      <c r="O322" s="2"/>
      <c r="P322" s="2"/>
      <c r="Q322" s="2"/>
      <c r="R322" s="2"/>
      <c r="S322" s="2"/>
      <c r="T322" s="2"/>
    </row>
    <row r="323" spans="1:20" x14ac:dyDescent="0.45">
      <c r="A323" s="61">
        <v>41930</v>
      </c>
      <c r="B323" s="4">
        <v>35</v>
      </c>
      <c r="C323" s="2" t="s">
        <v>8</v>
      </c>
      <c r="D323" s="6">
        <v>0.61</v>
      </c>
      <c r="E323" s="1">
        <v>12</v>
      </c>
      <c r="F323" s="5">
        <v>0</v>
      </c>
      <c r="G323" s="7">
        <v>10</v>
      </c>
      <c r="H323" s="5">
        <f t="shared" ref="H323:H366" si="42">IF(WEEKDAY($A323,1)&lt;5,1,0)</f>
        <v>0</v>
      </c>
      <c r="I323" s="5">
        <f t="shared" ca="1" si="37"/>
        <v>0</v>
      </c>
      <c r="J323" s="5">
        <f t="shared" ca="1" si="38"/>
        <v>0</v>
      </c>
      <c r="K323" s="5">
        <f t="shared" ca="1" si="39"/>
        <v>1</v>
      </c>
      <c r="L323" s="10">
        <f t="shared" si="40"/>
        <v>350</v>
      </c>
      <c r="M323" s="10">
        <f t="shared" ref="M323:M366" si="43">B323*(HLOOKUP(C323,$Q$5:$T$9,5,FALSE))</f>
        <v>143.5</v>
      </c>
      <c r="N323" s="10">
        <f t="shared" si="41"/>
        <v>139.5</v>
      </c>
      <c r="O323" s="2"/>
      <c r="P323" s="2"/>
      <c r="Q323" s="2"/>
      <c r="R323" s="2"/>
      <c r="S323" s="2"/>
      <c r="T323" s="2"/>
    </row>
    <row r="324" spans="1:20" x14ac:dyDescent="0.45">
      <c r="A324" s="61">
        <v>41931</v>
      </c>
      <c r="B324" s="4">
        <v>4</v>
      </c>
      <c r="C324" s="2" t="s">
        <v>7</v>
      </c>
      <c r="D324" s="6">
        <v>0.7</v>
      </c>
      <c r="E324" s="1">
        <v>8</v>
      </c>
      <c r="F324" s="5">
        <v>0</v>
      </c>
      <c r="G324" s="7">
        <v>10</v>
      </c>
      <c r="H324" s="5">
        <f t="shared" si="42"/>
        <v>1</v>
      </c>
      <c r="I324" s="5">
        <f t="shared" ca="1" si="37"/>
        <v>0</v>
      </c>
      <c r="J324" s="5">
        <f t="shared" ca="1" si="38"/>
        <v>1</v>
      </c>
      <c r="K324" s="5">
        <f t="shared" ca="1" si="39"/>
        <v>0</v>
      </c>
      <c r="L324" s="10">
        <f t="shared" si="40"/>
        <v>40</v>
      </c>
      <c r="M324" s="10">
        <f t="shared" si="43"/>
        <v>9.0399999999999991</v>
      </c>
      <c r="N324" s="10">
        <f t="shared" si="41"/>
        <v>-22.240000000000002</v>
      </c>
      <c r="O324" s="2"/>
      <c r="P324" s="2"/>
      <c r="Q324" s="2"/>
      <c r="R324" s="2"/>
      <c r="S324" s="2"/>
      <c r="T324" s="2"/>
    </row>
    <row r="325" spans="1:20" x14ac:dyDescent="0.45">
      <c r="A325" s="61">
        <v>41932</v>
      </c>
      <c r="B325" s="4">
        <v>54</v>
      </c>
      <c r="C325" s="2" t="s">
        <v>8</v>
      </c>
      <c r="D325" s="6">
        <v>0.45</v>
      </c>
      <c r="E325" s="1">
        <v>10</v>
      </c>
      <c r="F325" s="5">
        <v>0</v>
      </c>
      <c r="G325" s="7">
        <v>6</v>
      </c>
      <c r="H325" s="5">
        <f t="shared" si="42"/>
        <v>1</v>
      </c>
      <c r="I325" s="5">
        <f t="shared" ca="1" si="37"/>
        <v>0</v>
      </c>
      <c r="J325" s="5">
        <f t="shared" ca="1" si="38"/>
        <v>0</v>
      </c>
      <c r="K325" s="5">
        <f t="shared" ca="1" si="39"/>
        <v>1</v>
      </c>
      <c r="L325" s="10">
        <f t="shared" si="40"/>
        <v>324</v>
      </c>
      <c r="M325" s="10">
        <f t="shared" si="43"/>
        <v>221.39999999999998</v>
      </c>
      <c r="N325" s="10">
        <f t="shared" si="41"/>
        <v>35.600000000000023</v>
      </c>
      <c r="O325" s="2"/>
      <c r="P325" s="2"/>
      <c r="Q325" s="2"/>
      <c r="R325" s="2"/>
      <c r="S325" s="2"/>
      <c r="T325" s="2"/>
    </row>
    <row r="326" spans="1:20" x14ac:dyDescent="0.45">
      <c r="A326" s="61">
        <v>41933</v>
      </c>
      <c r="B326" s="4">
        <v>46</v>
      </c>
      <c r="C326" s="2" t="s">
        <v>8</v>
      </c>
      <c r="D326" s="6">
        <v>0.63</v>
      </c>
      <c r="E326" s="1">
        <v>11</v>
      </c>
      <c r="F326" s="5">
        <v>0</v>
      </c>
      <c r="G326" s="7">
        <v>9</v>
      </c>
      <c r="H326" s="5">
        <f t="shared" si="42"/>
        <v>1</v>
      </c>
      <c r="I326" s="5">
        <f t="shared" ca="1" si="37"/>
        <v>0</v>
      </c>
      <c r="J326" s="5">
        <f t="shared" ca="1" si="38"/>
        <v>0</v>
      </c>
      <c r="K326" s="5">
        <f t="shared" ca="1" si="39"/>
        <v>1</v>
      </c>
      <c r="L326" s="10">
        <f t="shared" si="40"/>
        <v>414</v>
      </c>
      <c r="M326" s="10">
        <f t="shared" si="43"/>
        <v>188.6</v>
      </c>
      <c r="N326" s="10">
        <f t="shared" si="41"/>
        <v>158.4</v>
      </c>
      <c r="O326" s="2"/>
      <c r="P326" s="2"/>
      <c r="Q326" s="2"/>
      <c r="R326" s="2"/>
      <c r="S326" s="2"/>
      <c r="T326" s="2"/>
    </row>
    <row r="327" spans="1:20" x14ac:dyDescent="0.45">
      <c r="A327" s="61">
        <v>41934</v>
      </c>
      <c r="B327" s="4">
        <v>17</v>
      </c>
      <c r="C327" s="2" t="s">
        <v>7</v>
      </c>
      <c r="D327" s="6">
        <v>0.27</v>
      </c>
      <c r="E327" s="1">
        <v>12</v>
      </c>
      <c r="F327" s="5">
        <v>0</v>
      </c>
      <c r="G327" s="7">
        <v>6</v>
      </c>
      <c r="H327" s="5">
        <f t="shared" si="42"/>
        <v>1</v>
      </c>
      <c r="I327" s="5">
        <f t="shared" ca="1" si="37"/>
        <v>0</v>
      </c>
      <c r="J327" s="5">
        <f t="shared" ca="1" si="38"/>
        <v>1</v>
      </c>
      <c r="K327" s="5">
        <f t="shared" ca="1" si="39"/>
        <v>0</v>
      </c>
      <c r="L327" s="10">
        <f t="shared" si="40"/>
        <v>102</v>
      </c>
      <c r="M327" s="10">
        <f t="shared" si="43"/>
        <v>38.419999999999995</v>
      </c>
      <c r="N327" s="10">
        <f t="shared" si="41"/>
        <v>10.380000000000003</v>
      </c>
      <c r="O327" s="2"/>
      <c r="P327" s="2"/>
      <c r="Q327" s="2"/>
      <c r="R327" s="2"/>
      <c r="S327" s="2"/>
      <c r="T327" s="2"/>
    </row>
    <row r="328" spans="1:20" x14ac:dyDescent="0.45">
      <c r="A328" s="61">
        <v>41935</v>
      </c>
      <c r="B328" s="4">
        <v>30</v>
      </c>
      <c r="C328" s="2" t="s">
        <v>9</v>
      </c>
      <c r="D328" s="6">
        <v>0.59</v>
      </c>
      <c r="E328" s="1">
        <v>9</v>
      </c>
      <c r="F328" s="5">
        <v>0</v>
      </c>
      <c r="G328" s="7">
        <v>6</v>
      </c>
      <c r="H328" s="5">
        <f t="shared" si="42"/>
        <v>0</v>
      </c>
      <c r="I328" s="5">
        <f t="shared" ca="1" si="37"/>
        <v>0</v>
      </c>
      <c r="J328" s="5">
        <f t="shared" ca="1" si="38"/>
        <v>0</v>
      </c>
      <c r="K328" s="5">
        <f t="shared" ca="1" si="39"/>
        <v>0</v>
      </c>
      <c r="L328" s="10">
        <f t="shared" si="40"/>
        <v>180</v>
      </c>
      <c r="M328" s="10">
        <f t="shared" si="43"/>
        <v>104.7</v>
      </c>
      <c r="N328" s="10">
        <f t="shared" si="41"/>
        <v>57.3</v>
      </c>
      <c r="O328" s="2"/>
      <c r="P328" s="2"/>
      <c r="Q328" s="2"/>
      <c r="R328" s="2"/>
      <c r="S328" s="2"/>
      <c r="T328" s="2"/>
    </row>
    <row r="329" spans="1:20" x14ac:dyDescent="0.45">
      <c r="A329" s="61">
        <v>41936</v>
      </c>
      <c r="B329" s="4">
        <v>49</v>
      </c>
      <c r="C329" s="2" t="s">
        <v>6</v>
      </c>
      <c r="D329" s="6">
        <v>0.46</v>
      </c>
      <c r="E329" s="1">
        <v>8</v>
      </c>
      <c r="F329" s="5">
        <v>0</v>
      </c>
      <c r="G329" s="7">
        <v>7</v>
      </c>
      <c r="H329" s="5">
        <f t="shared" si="42"/>
        <v>0</v>
      </c>
      <c r="I329" s="5">
        <f t="shared" ca="1" si="37"/>
        <v>1</v>
      </c>
      <c r="J329" s="5">
        <f t="shared" ca="1" si="38"/>
        <v>0</v>
      </c>
      <c r="K329" s="5">
        <f t="shared" ca="1" si="39"/>
        <v>0</v>
      </c>
      <c r="L329" s="10">
        <f t="shared" si="40"/>
        <v>343</v>
      </c>
      <c r="M329" s="10">
        <f t="shared" si="43"/>
        <v>100.44999999999999</v>
      </c>
      <c r="N329" s="10">
        <f t="shared" si="41"/>
        <v>164.55</v>
      </c>
      <c r="O329" s="2"/>
      <c r="P329" s="2"/>
      <c r="Q329" s="2"/>
      <c r="R329" s="2"/>
      <c r="S329" s="2"/>
      <c r="T329" s="2"/>
    </row>
    <row r="330" spans="1:20" x14ac:dyDescent="0.45">
      <c r="A330" s="61">
        <v>41937</v>
      </c>
      <c r="B330" s="4">
        <v>46</v>
      </c>
      <c r="C330" s="2" t="s">
        <v>9</v>
      </c>
      <c r="D330" s="6">
        <v>0.1</v>
      </c>
      <c r="E330" s="1">
        <v>7</v>
      </c>
      <c r="F330" s="5">
        <v>0</v>
      </c>
      <c r="G330" s="7">
        <v>6</v>
      </c>
      <c r="H330" s="5">
        <f t="shared" si="42"/>
        <v>0</v>
      </c>
      <c r="I330" s="5">
        <f t="shared" ca="1" si="37"/>
        <v>0</v>
      </c>
      <c r="J330" s="5">
        <f t="shared" ca="1" si="38"/>
        <v>0</v>
      </c>
      <c r="K330" s="5">
        <f t="shared" ca="1" si="39"/>
        <v>0</v>
      </c>
      <c r="L330" s="10">
        <f t="shared" si="40"/>
        <v>276</v>
      </c>
      <c r="M330" s="10">
        <f t="shared" si="43"/>
        <v>160.54000000000002</v>
      </c>
      <c r="N330" s="10">
        <f t="shared" si="41"/>
        <v>97.45999999999998</v>
      </c>
      <c r="O330" s="2"/>
      <c r="P330" s="2"/>
      <c r="Q330" s="2"/>
      <c r="R330" s="2"/>
      <c r="S330" s="2"/>
      <c r="T330" s="2"/>
    </row>
    <row r="331" spans="1:20" x14ac:dyDescent="0.45">
      <c r="A331" s="61">
        <v>41938</v>
      </c>
      <c r="B331" s="4">
        <v>67</v>
      </c>
      <c r="C331" s="2" t="s">
        <v>8</v>
      </c>
      <c r="D331" s="6">
        <v>0.88</v>
      </c>
      <c r="E331" s="1">
        <v>9</v>
      </c>
      <c r="F331" s="5">
        <v>0</v>
      </c>
      <c r="G331" s="7">
        <v>6</v>
      </c>
      <c r="H331" s="5">
        <f t="shared" si="42"/>
        <v>1</v>
      </c>
      <c r="I331" s="5">
        <f t="shared" ca="1" si="37"/>
        <v>0</v>
      </c>
      <c r="J331" s="5">
        <f t="shared" ca="1" si="38"/>
        <v>0</v>
      </c>
      <c r="K331" s="5">
        <f t="shared" ca="1" si="39"/>
        <v>1</v>
      </c>
      <c r="L331" s="10">
        <f t="shared" si="40"/>
        <v>402</v>
      </c>
      <c r="M331" s="10">
        <f t="shared" si="43"/>
        <v>274.7</v>
      </c>
      <c r="N331" s="10">
        <f t="shared" si="41"/>
        <v>60.300000000000011</v>
      </c>
      <c r="O331" s="2"/>
      <c r="P331" s="2"/>
      <c r="Q331" s="2"/>
      <c r="R331" s="2"/>
      <c r="S331" s="2"/>
      <c r="T331" s="2"/>
    </row>
    <row r="332" spans="1:20" x14ac:dyDescent="0.45">
      <c r="A332" s="61">
        <v>41939</v>
      </c>
      <c r="B332" s="4">
        <v>31</v>
      </c>
      <c r="C332" s="2" t="s">
        <v>7</v>
      </c>
      <c r="D332" s="6">
        <v>0.17</v>
      </c>
      <c r="E332" s="1">
        <v>9</v>
      </c>
      <c r="F332" s="5">
        <v>0</v>
      </c>
      <c r="G332" s="7">
        <v>6</v>
      </c>
      <c r="H332" s="5">
        <f t="shared" si="42"/>
        <v>1</v>
      </c>
      <c r="I332" s="5">
        <f t="shared" ca="1" si="37"/>
        <v>0</v>
      </c>
      <c r="J332" s="5">
        <f t="shared" ca="1" si="38"/>
        <v>1</v>
      </c>
      <c r="K332" s="5">
        <f t="shared" ca="1" si="39"/>
        <v>0</v>
      </c>
      <c r="L332" s="10">
        <f t="shared" si="40"/>
        <v>186</v>
      </c>
      <c r="M332" s="10">
        <f t="shared" si="43"/>
        <v>70.059999999999988</v>
      </c>
      <c r="N332" s="10">
        <f t="shared" si="41"/>
        <v>62.740000000000009</v>
      </c>
      <c r="O332" s="2"/>
      <c r="P332" s="2"/>
      <c r="Q332" s="2"/>
      <c r="R332" s="2"/>
      <c r="S332" s="2"/>
      <c r="T332" s="2"/>
    </row>
    <row r="333" spans="1:20" x14ac:dyDescent="0.45">
      <c r="A333" s="61">
        <v>41940</v>
      </c>
      <c r="B333" s="4">
        <v>59</v>
      </c>
      <c r="C333" s="2" t="s">
        <v>8</v>
      </c>
      <c r="D333" s="6">
        <v>0.54</v>
      </c>
      <c r="E333" s="1">
        <v>8</v>
      </c>
      <c r="F333" s="5">
        <v>0</v>
      </c>
      <c r="G333" s="7">
        <v>6</v>
      </c>
      <c r="H333" s="5">
        <f t="shared" si="42"/>
        <v>1</v>
      </c>
      <c r="I333" s="5">
        <f t="shared" ca="1" si="37"/>
        <v>0</v>
      </c>
      <c r="J333" s="5">
        <f t="shared" ca="1" si="38"/>
        <v>0</v>
      </c>
      <c r="K333" s="5">
        <f t="shared" ca="1" si="39"/>
        <v>1</v>
      </c>
      <c r="L333" s="10">
        <f t="shared" si="40"/>
        <v>354</v>
      </c>
      <c r="M333" s="10">
        <f t="shared" si="43"/>
        <v>241.89999999999998</v>
      </c>
      <c r="N333" s="10">
        <f t="shared" si="41"/>
        <v>45.100000000000023</v>
      </c>
      <c r="O333" s="2"/>
      <c r="P333" s="2"/>
      <c r="Q333" s="2"/>
      <c r="R333" s="2"/>
      <c r="S333" s="2"/>
      <c r="T333" s="2"/>
    </row>
    <row r="334" spans="1:20" x14ac:dyDescent="0.45">
      <c r="A334" s="61">
        <v>41941</v>
      </c>
      <c r="B334" s="4">
        <v>46</v>
      </c>
      <c r="C334" s="2" t="s">
        <v>6</v>
      </c>
      <c r="D334" s="6">
        <v>0.22</v>
      </c>
      <c r="E334" s="1">
        <v>13</v>
      </c>
      <c r="F334" s="5">
        <v>0</v>
      </c>
      <c r="G334" s="7">
        <v>9</v>
      </c>
      <c r="H334" s="5">
        <f t="shared" si="42"/>
        <v>1</v>
      </c>
      <c r="I334" s="5">
        <f t="shared" ca="1" si="37"/>
        <v>1</v>
      </c>
      <c r="J334" s="5">
        <f t="shared" ca="1" si="38"/>
        <v>0</v>
      </c>
      <c r="K334" s="5">
        <f t="shared" ca="1" si="39"/>
        <v>0</v>
      </c>
      <c r="L334" s="10">
        <f t="shared" si="40"/>
        <v>414</v>
      </c>
      <c r="M334" s="10">
        <f t="shared" si="43"/>
        <v>94.3</v>
      </c>
      <c r="N334" s="10">
        <f t="shared" si="41"/>
        <v>241.7</v>
      </c>
      <c r="O334" s="2"/>
      <c r="P334" s="2"/>
      <c r="Q334" s="2"/>
      <c r="R334" s="2"/>
      <c r="S334" s="2"/>
      <c r="T334" s="2"/>
    </row>
    <row r="335" spans="1:20" x14ac:dyDescent="0.45">
      <c r="A335" s="61">
        <v>41942</v>
      </c>
      <c r="B335" s="4">
        <v>41</v>
      </c>
      <c r="C335" s="2" t="s">
        <v>8</v>
      </c>
      <c r="D335" s="6">
        <v>0.98</v>
      </c>
      <c r="E335" s="1">
        <v>8</v>
      </c>
      <c r="F335" s="5">
        <v>0</v>
      </c>
      <c r="G335" s="7">
        <v>8</v>
      </c>
      <c r="H335" s="5">
        <f t="shared" si="42"/>
        <v>0</v>
      </c>
      <c r="I335" s="5">
        <f t="shared" ca="1" si="37"/>
        <v>0</v>
      </c>
      <c r="J335" s="5">
        <f t="shared" ca="1" si="38"/>
        <v>0</v>
      </c>
      <c r="K335" s="5">
        <f t="shared" ca="1" si="39"/>
        <v>1</v>
      </c>
      <c r="L335" s="10">
        <f t="shared" si="40"/>
        <v>328</v>
      </c>
      <c r="M335" s="10">
        <f t="shared" si="43"/>
        <v>168.1</v>
      </c>
      <c r="N335" s="10">
        <f t="shared" si="41"/>
        <v>92.9</v>
      </c>
      <c r="O335" s="2"/>
      <c r="P335" s="2"/>
      <c r="Q335" s="2"/>
      <c r="R335" s="2"/>
      <c r="S335" s="2"/>
      <c r="T335" s="2"/>
    </row>
    <row r="336" spans="1:20" x14ac:dyDescent="0.45">
      <c r="A336" s="61">
        <v>41943</v>
      </c>
      <c r="B336" s="4">
        <v>20</v>
      </c>
      <c r="C336" s="2" t="s">
        <v>7</v>
      </c>
      <c r="D336" s="6">
        <v>0.53</v>
      </c>
      <c r="E336" s="1">
        <v>13</v>
      </c>
      <c r="F336" s="5">
        <v>0</v>
      </c>
      <c r="G336" s="7">
        <v>7</v>
      </c>
      <c r="H336" s="5">
        <f t="shared" si="42"/>
        <v>0</v>
      </c>
      <c r="I336" s="5">
        <f t="shared" ca="1" si="37"/>
        <v>0</v>
      </c>
      <c r="J336" s="5">
        <f t="shared" ca="1" si="38"/>
        <v>1</v>
      </c>
      <c r="K336" s="5">
        <f t="shared" ca="1" si="39"/>
        <v>0</v>
      </c>
      <c r="L336" s="10">
        <f t="shared" si="40"/>
        <v>140</v>
      </c>
      <c r="M336" s="10">
        <f t="shared" si="43"/>
        <v>45.199999999999996</v>
      </c>
      <c r="N336" s="10">
        <f t="shared" si="41"/>
        <v>41.600000000000009</v>
      </c>
      <c r="O336" s="2"/>
      <c r="P336" s="2"/>
      <c r="Q336" s="2"/>
      <c r="R336" s="2"/>
      <c r="S336" s="2"/>
      <c r="T336" s="2"/>
    </row>
    <row r="337" spans="1:20" x14ac:dyDescent="0.45">
      <c r="A337" s="61">
        <v>41944</v>
      </c>
      <c r="B337" s="4">
        <v>58</v>
      </c>
      <c r="C337" s="2" t="s">
        <v>6</v>
      </c>
      <c r="D337" s="6">
        <v>0.09</v>
      </c>
      <c r="E337" s="1">
        <v>8</v>
      </c>
      <c r="F337" s="5">
        <v>0</v>
      </c>
      <c r="G337" s="7">
        <v>6</v>
      </c>
      <c r="H337" s="5">
        <f t="shared" si="42"/>
        <v>0</v>
      </c>
      <c r="I337" s="5">
        <f t="shared" ca="1" si="37"/>
        <v>1</v>
      </c>
      <c r="J337" s="5">
        <f t="shared" ca="1" si="38"/>
        <v>0</v>
      </c>
      <c r="K337" s="5">
        <f t="shared" ca="1" si="39"/>
        <v>0</v>
      </c>
      <c r="L337" s="10">
        <f t="shared" si="40"/>
        <v>348</v>
      </c>
      <c r="M337" s="10">
        <f t="shared" si="43"/>
        <v>118.89999999999999</v>
      </c>
      <c r="N337" s="10">
        <f t="shared" si="41"/>
        <v>151.10000000000002</v>
      </c>
      <c r="O337" s="2"/>
      <c r="P337" s="2"/>
      <c r="Q337" s="2"/>
      <c r="R337" s="2"/>
      <c r="S337" s="2"/>
      <c r="T337" s="2"/>
    </row>
    <row r="338" spans="1:20" x14ac:dyDescent="0.45">
      <c r="A338" s="61">
        <v>41945</v>
      </c>
      <c r="B338" s="4">
        <v>13</v>
      </c>
      <c r="C338" s="2" t="s">
        <v>7</v>
      </c>
      <c r="D338" s="6">
        <v>0.08</v>
      </c>
      <c r="E338" s="1">
        <v>7</v>
      </c>
      <c r="F338" s="5">
        <v>0</v>
      </c>
      <c r="G338" s="7">
        <v>9</v>
      </c>
      <c r="H338" s="5">
        <f t="shared" si="42"/>
        <v>1</v>
      </c>
      <c r="I338" s="5">
        <f t="shared" ca="1" si="37"/>
        <v>0</v>
      </c>
      <c r="J338" s="5">
        <f t="shared" ca="1" si="38"/>
        <v>1</v>
      </c>
      <c r="K338" s="5">
        <f t="shared" ca="1" si="39"/>
        <v>0</v>
      </c>
      <c r="L338" s="10">
        <f t="shared" si="40"/>
        <v>117</v>
      </c>
      <c r="M338" s="10">
        <f t="shared" si="43"/>
        <v>29.379999999999995</v>
      </c>
      <c r="N338" s="10">
        <f t="shared" si="41"/>
        <v>34.42</v>
      </c>
      <c r="O338" s="2"/>
      <c r="P338" s="2"/>
      <c r="Q338" s="2"/>
      <c r="R338" s="2"/>
      <c r="S338" s="2"/>
      <c r="T338" s="2"/>
    </row>
    <row r="339" spans="1:20" x14ac:dyDescent="0.45">
      <c r="A339" s="61">
        <v>41946</v>
      </c>
      <c r="B339" s="4">
        <v>33</v>
      </c>
      <c r="C339" s="2" t="s">
        <v>8</v>
      </c>
      <c r="D339" s="6">
        <v>0.71</v>
      </c>
      <c r="E339" s="1">
        <v>4</v>
      </c>
      <c r="F339" s="5">
        <v>0</v>
      </c>
      <c r="G339" s="7">
        <v>10</v>
      </c>
      <c r="H339" s="5">
        <f t="shared" si="42"/>
        <v>1</v>
      </c>
      <c r="I339" s="5">
        <f t="shared" ca="1" si="37"/>
        <v>0</v>
      </c>
      <c r="J339" s="5">
        <f t="shared" ca="1" si="38"/>
        <v>0</v>
      </c>
      <c r="K339" s="5">
        <f t="shared" ca="1" si="39"/>
        <v>1</v>
      </c>
      <c r="L339" s="10">
        <f t="shared" si="40"/>
        <v>330</v>
      </c>
      <c r="M339" s="10">
        <f t="shared" si="43"/>
        <v>135.29999999999998</v>
      </c>
      <c r="N339" s="10">
        <f t="shared" si="41"/>
        <v>127.70000000000002</v>
      </c>
      <c r="O339" s="2"/>
      <c r="P339" s="2"/>
      <c r="Q339" s="2"/>
      <c r="R339" s="2"/>
      <c r="S339" s="2"/>
      <c r="T339" s="2"/>
    </row>
    <row r="340" spans="1:20" x14ac:dyDescent="0.45">
      <c r="A340" s="61">
        <v>41947</v>
      </c>
      <c r="B340" s="4">
        <v>27</v>
      </c>
      <c r="C340" s="2" t="s">
        <v>6</v>
      </c>
      <c r="D340" s="6">
        <v>0.74</v>
      </c>
      <c r="E340" s="1">
        <v>5</v>
      </c>
      <c r="F340" s="5">
        <v>0</v>
      </c>
      <c r="G340" s="7">
        <v>9</v>
      </c>
      <c r="H340" s="5">
        <f t="shared" si="42"/>
        <v>1</v>
      </c>
      <c r="I340" s="5">
        <f t="shared" ca="1" si="37"/>
        <v>1</v>
      </c>
      <c r="J340" s="5">
        <f t="shared" ca="1" si="38"/>
        <v>0</v>
      </c>
      <c r="K340" s="5">
        <f t="shared" ca="1" si="39"/>
        <v>0</v>
      </c>
      <c r="L340" s="10">
        <f t="shared" si="40"/>
        <v>243</v>
      </c>
      <c r="M340" s="10">
        <f t="shared" si="43"/>
        <v>55.349999999999994</v>
      </c>
      <c r="N340" s="10">
        <f t="shared" si="41"/>
        <v>109.65</v>
      </c>
      <c r="O340" s="2"/>
      <c r="P340" s="2"/>
      <c r="Q340" s="2"/>
      <c r="R340" s="2"/>
      <c r="S340" s="2"/>
      <c r="T340" s="2"/>
    </row>
    <row r="341" spans="1:20" x14ac:dyDescent="0.45">
      <c r="A341" s="61">
        <v>41948</v>
      </c>
      <c r="B341" s="4">
        <v>36</v>
      </c>
      <c r="C341" s="2" t="s">
        <v>9</v>
      </c>
      <c r="D341" s="6">
        <v>0.56000000000000005</v>
      </c>
      <c r="E341" s="1">
        <v>5</v>
      </c>
      <c r="F341" s="5">
        <v>0</v>
      </c>
      <c r="G341" s="7">
        <v>7</v>
      </c>
      <c r="H341" s="5">
        <f t="shared" si="42"/>
        <v>1</v>
      </c>
      <c r="I341" s="5">
        <f t="shared" ca="1" si="37"/>
        <v>0</v>
      </c>
      <c r="J341" s="5">
        <f t="shared" ca="1" si="38"/>
        <v>0</v>
      </c>
      <c r="K341" s="5">
        <f t="shared" ca="1" si="39"/>
        <v>0</v>
      </c>
      <c r="L341" s="10">
        <f t="shared" si="40"/>
        <v>252</v>
      </c>
      <c r="M341" s="10">
        <f t="shared" si="43"/>
        <v>125.64000000000001</v>
      </c>
      <c r="N341" s="10">
        <f t="shared" si="41"/>
        <v>108.35999999999999</v>
      </c>
      <c r="O341" s="2"/>
      <c r="P341" s="2"/>
      <c r="Q341" s="2"/>
      <c r="R341" s="2"/>
      <c r="S341" s="2"/>
      <c r="T341" s="2"/>
    </row>
    <row r="342" spans="1:20" x14ac:dyDescent="0.45">
      <c r="A342" s="61">
        <v>41949</v>
      </c>
      <c r="B342" s="4">
        <v>25</v>
      </c>
      <c r="C342" s="2" t="s">
        <v>7</v>
      </c>
      <c r="D342" s="6">
        <v>0.41</v>
      </c>
      <c r="E342" s="1">
        <v>8</v>
      </c>
      <c r="F342" s="5">
        <v>0</v>
      </c>
      <c r="G342" s="7">
        <v>7</v>
      </c>
      <c r="H342" s="5">
        <f t="shared" si="42"/>
        <v>0</v>
      </c>
      <c r="I342" s="5">
        <f t="shared" ca="1" si="37"/>
        <v>0</v>
      </c>
      <c r="J342" s="5">
        <f t="shared" ca="1" si="38"/>
        <v>1</v>
      </c>
      <c r="K342" s="5">
        <f t="shared" ca="1" si="39"/>
        <v>0</v>
      </c>
      <c r="L342" s="10">
        <f t="shared" si="40"/>
        <v>175</v>
      </c>
      <c r="M342" s="10">
        <f t="shared" si="43"/>
        <v>56.499999999999993</v>
      </c>
      <c r="N342" s="10">
        <f t="shared" si="41"/>
        <v>65.3</v>
      </c>
      <c r="O342" s="2"/>
      <c r="P342" s="2"/>
      <c r="Q342" s="2"/>
      <c r="R342" s="2"/>
      <c r="S342" s="2"/>
      <c r="T342" s="2"/>
    </row>
    <row r="343" spans="1:20" x14ac:dyDescent="0.45">
      <c r="A343" s="61">
        <v>41950</v>
      </c>
      <c r="B343" s="4">
        <v>16</v>
      </c>
      <c r="C343" s="2" t="s">
        <v>7</v>
      </c>
      <c r="D343" s="6">
        <v>0.86</v>
      </c>
      <c r="E343" s="1">
        <v>8</v>
      </c>
      <c r="F343" s="5">
        <v>0</v>
      </c>
      <c r="G343" s="7">
        <v>10</v>
      </c>
      <c r="H343" s="5">
        <f t="shared" si="42"/>
        <v>0</v>
      </c>
      <c r="I343" s="5">
        <f t="shared" ca="1" si="37"/>
        <v>0</v>
      </c>
      <c r="J343" s="5">
        <f t="shared" ca="1" si="38"/>
        <v>1</v>
      </c>
      <c r="K343" s="5">
        <f t="shared" ca="1" si="39"/>
        <v>0</v>
      </c>
      <c r="L343" s="10">
        <f t="shared" si="40"/>
        <v>160</v>
      </c>
      <c r="M343" s="10">
        <f t="shared" si="43"/>
        <v>36.159999999999997</v>
      </c>
      <c r="N343" s="10">
        <f t="shared" si="41"/>
        <v>70.64</v>
      </c>
      <c r="O343" s="2"/>
      <c r="P343" s="2"/>
      <c r="Q343" s="2"/>
      <c r="R343" s="2"/>
      <c r="S343" s="2"/>
      <c r="T343" s="2"/>
    </row>
    <row r="344" spans="1:20" x14ac:dyDescent="0.45">
      <c r="A344" s="61">
        <v>41951</v>
      </c>
      <c r="B344" s="4">
        <v>48</v>
      </c>
      <c r="C344" s="2" t="s">
        <v>8</v>
      </c>
      <c r="D344" s="6">
        <v>0.75</v>
      </c>
      <c r="E344" s="1">
        <v>7</v>
      </c>
      <c r="F344" s="5">
        <v>0</v>
      </c>
      <c r="G344" s="7">
        <v>9</v>
      </c>
      <c r="H344" s="5">
        <f t="shared" si="42"/>
        <v>0</v>
      </c>
      <c r="I344" s="5">
        <f t="shared" ca="1" si="37"/>
        <v>0</v>
      </c>
      <c r="J344" s="5">
        <f t="shared" ca="1" si="38"/>
        <v>0</v>
      </c>
      <c r="K344" s="5">
        <f t="shared" ca="1" si="39"/>
        <v>1</v>
      </c>
      <c r="L344" s="10">
        <f t="shared" si="40"/>
        <v>432</v>
      </c>
      <c r="M344" s="10">
        <f t="shared" si="43"/>
        <v>196.79999999999998</v>
      </c>
      <c r="N344" s="10">
        <f t="shared" si="41"/>
        <v>168.20000000000002</v>
      </c>
      <c r="O344" s="2"/>
      <c r="P344" s="2"/>
      <c r="Q344" s="2"/>
      <c r="R344" s="2"/>
      <c r="S344" s="2"/>
      <c r="T344" s="2"/>
    </row>
    <row r="345" spans="1:20" x14ac:dyDescent="0.45">
      <c r="A345" s="61">
        <v>41952</v>
      </c>
      <c r="B345" s="4">
        <v>32</v>
      </c>
      <c r="C345" s="2" t="s">
        <v>9</v>
      </c>
      <c r="D345" s="6">
        <v>0.7</v>
      </c>
      <c r="E345" s="1">
        <v>5</v>
      </c>
      <c r="F345" s="5">
        <v>0</v>
      </c>
      <c r="G345" s="7">
        <v>9</v>
      </c>
      <c r="H345" s="5">
        <f t="shared" si="42"/>
        <v>1</v>
      </c>
      <c r="I345" s="5">
        <f t="shared" ca="1" si="37"/>
        <v>0</v>
      </c>
      <c r="J345" s="5">
        <f t="shared" ca="1" si="38"/>
        <v>0</v>
      </c>
      <c r="K345" s="5">
        <f t="shared" ca="1" si="39"/>
        <v>0</v>
      </c>
      <c r="L345" s="10">
        <f t="shared" si="40"/>
        <v>288</v>
      </c>
      <c r="M345" s="10">
        <f t="shared" si="43"/>
        <v>111.68</v>
      </c>
      <c r="N345" s="10">
        <f t="shared" si="41"/>
        <v>158.32</v>
      </c>
      <c r="O345" s="2"/>
      <c r="P345" s="2"/>
      <c r="Q345" s="2"/>
      <c r="R345" s="2"/>
      <c r="S345" s="2"/>
      <c r="T345" s="2"/>
    </row>
    <row r="346" spans="1:20" x14ac:dyDescent="0.45">
      <c r="A346" s="61">
        <v>41953</v>
      </c>
      <c r="B346" s="4">
        <v>22</v>
      </c>
      <c r="C346" s="2" t="s">
        <v>9</v>
      </c>
      <c r="D346" s="6">
        <v>0.16</v>
      </c>
      <c r="E346" s="1">
        <v>2</v>
      </c>
      <c r="F346" s="5">
        <v>0</v>
      </c>
      <c r="G346" s="7">
        <v>9</v>
      </c>
      <c r="H346" s="5">
        <f t="shared" si="42"/>
        <v>1</v>
      </c>
      <c r="I346" s="5">
        <f t="shared" ca="1" si="37"/>
        <v>0</v>
      </c>
      <c r="J346" s="5">
        <f t="shared" ca="1" si="38"/>
        <v>0</v>
      </c>
      <c r="K346" s="5">
        <f t="shared" ca="1" si="39"/>
        <v>0</v>
      </c>
      <c r="L346" s="10">
        <f t="shared" si="40"/>
        <v>198</v>
      </c>
      <c r="M346" s="10">
        <f t="shared" si="43"/>
        <v>76.78</v>
      </c>
      <c r="N346" s="10">
        <f t="shared" si="41"/>
        <v>103.22</v>
      </c>
      <c r="O346" s="2"/>
      <c r="P346" s="2"/>
      <c r="Q346" s="2"/>
      <c r="R346" s="2"/>
      <c r="S346" s="2"/>
      <c r="T346" s="2"/>
    </row>
    <row r="347" spans="1:20" x14ac:dyDescent="0.45">
      <c r="A347" s="61">
        <v>41954</v>
      </c>
      <c r="B347" s="4">
        <v>43</v>
      </c>
      <c r="C347" s="2" t="s">
        <v>6</v>
      </c>
      <c r="D347" s="6">
        <v>0.41</v>
      </c>
      <c r="E347" s="1">
        <v>5</v>
      </c>
      <c r="F347" s="5">
        <v>0</v>
      </c>
      <c r="G347" s="7">
        <v>9</v>
      </c>
      <c r="H347" s="5">
        <f t="shared" si="42"/>
        <v>1</v>
      </c>
      <c r="I347" s="5">
        <f t="shared" ca="1" si="37"/>
        <v>1</v>
      </c>
      <c r="J347" s="5">
        <f t="shared" ca="1" si="38"/>
        <v>0</v>
      </c>
      <c r="K347" s="5">
        <f t="shared" ca="1" si="39"/>
        <v>0</v>
      </c>
      <c r="L347" s="10">
        <f t="shared" si="40"/>
        <v>387</v>
      </c>
      <c r="M347" s="10">
        <f t="shared" si="43"/>
        <v>88.149999999999991</v>
      </c>
      <c r="N347" s="10">
        <f t="shared" si="41"/>
        <v>220.85000000000002</v>
      </c>
      <c r="O347" s="2"/>
      <c r="P347" s="2"/>
      <c r="Q347" s="2"/>
      <c r="R347" s="2"/>
      <c r="S347" s="2"/>
      <c r="T347" s="2"/>
    </row>
    <row r="348" spans="1:20" x14ac:dyDescent="0.45">
      <c r="A348" s="61">
        <v>41955</v>
      </c>
      <c r="B348" s="4">
        <v>46</v>
      </c>
      <c r="C348" s="2" t="s">
        <v>6</v>
      </c>
      <c r="D348" s="6">
        <v>0.4</v>
      </c>
      <c r="E348" s="1">
        <v>2</v>
      </c>
      <c r="F348" s="5">
        <v>0</v>
      </c>
      <c r="G348" s="7">
        <v>7</v>
      </c>
      <c r="H348" s="5">
        <f t="shared" si="42"/>
        <v>1</v>
      </c>
      <c r="I348" s="5">
        <f t="shared" ca="1" si="37"/>
        <v>1</v>
      </c>
      <c r="J348" s="5">
        <f t="shared" ca="1" si="38"/>
        <v>0</v>
      </c>
      <c r="K348" s="5">
        <f t="shared" ca="1" si="39"/>
        <v>0</v>
      </c>
      <c r="L348" s="10">
        <f t="shared" si="40"/>
        <v>322</v>
      </c>
      <c r="M348" s="10">
        <f t="shared" si="43"/>
        <v>94.3</v>
      </c>
      <c r="N348" s="10">
        <f t="shared" si="41"/>
        <v>149.69999999999999</v>
      </c>
      <c r="O348" s="2"/>
      <c r="P348" s="2"/>
      <c r="Q348" s="2"/>
      <c r="R348" s="2"/>
      <c r="S348" s="2"/>
      <c r="T348" s="2"/>
    </row>
    <row r="349" spans="1:20" x14ac:dyDescent="0.45">
      <c r="A349" s="61">
        <v>41956</v>
      </c>
      <c r="B349" s="4">
        <v>50</v>
      </c>
      <c r="C349" s="2" t="s">
        <v>6</v>
      </c>
      <c r="D349" s="6">
        <v>0.28000000000000003</v>
      </c>
      <c r="E349" s="1">
        <v>7</v>
      </c>
      <c r="F349" s="5">
        <v>0</v>
      </c>
      <c r="G349" s="7">
        <v>6</v>
      </c>
      <c r="H349" s="5">
        <f t="shared" si="42"/>
        <v>0</v>
      </c>
      <c r="I349" s="5">
        <f t="shared" ca="1" si="37"/>
        <v>1</v>
      </c>
      <c r="J349" s="5">
        <f t="shared" ca="1" si="38"/>
        <v>0</v>
      </c>
      <c r="K349" s="5">
        <f t="shared" ca="1" si="39"/>
        <v>0</v>
      </c>
      <c r="L349" s="10">
        <f t="shared" si="40"/>
        <v>300</v>
      </c>
      <c r="M349" s="10">
        <f t="shared" si="43"/>
        <v>102.49999999999999</v>
      </c>
      <c r="N349" s="10">
        <f t="shared" si="41"/>
        <v>119.5</v>
      </c>
      <c r="O349" s="2"/>
      <c r="P349" s="2"/>
      <c r="Q349" s="2"/>
      <c r="R349" s="2"/>
      <c r="S349" s="2"/>
      <c r="T349" s="2"/>
    </row>
    <row r="350" spans="1:20" x14ac:dyDescent="0.45">
      <c r="A350" s="61">
        <v>41957</v>
      </c>
      <c r="B350" s="4">
        <v>55</v>
      </c>
      <c r="C350" s="2" t="s">
        <v>6</v>
      </c>
      <c r="D350" s="6">
        <v>0.04</v>
      </c>
      <c r="E350" s="1">
        <v>6</v>
      </c>
      <c r="F350" s="5">
        <v>0</v>
      </c>
      <c r="G350" s="7">
        <v>6</v>
      </c>
      <c r="H350" s="5">
        <f t="shared" si="42"/>
        <v>0</v>
      </c>
      <c r="I350" s="5">
        <f t="shared" ca="1" si="37"/>
        <v>1</v>
      </c>
      <c r="J350" s="5">
        <f t="shared" ca="1" si="38"/>
        <v>0</v>
      </c>
      <c r="K350" s="5">
        <f t="shared" ca="1" si="39"/>
        <v>0</v>
      </c>
      <c r="L350" s="10">
        <f t="shared" si="40"/>
        <v>330</v>
      </c>
      <c r="M350" s="10">
        <f t="shared" si="43"/>
        <v>112.74999999999999</v>
      </c>
      <c r="N350" s="10">
        <f t="shared" si="41"/>
        <v>139.25</v>
      </c>
      <c r="O350" s="2"/>
      <c r="P350" s="2"/>
      <c r="Q350" s="2"/>
      <c r="R350" s="2"/>
      <c r="S350" s="2"/>
      <c r="T350" s="2"/>
    </row>
    <row r="351" spans="1:20" x14ac:dyDescent="0.45">
      <c r="A351" s="61">
        <v>41958</v>
      </c>
      <c r="B351" s="4">
        <v>38</v>
      </c>
      <c r="C351" s="2" t="s">
        <v>6</v>
      </c>
      <c r="D351" s="6">
        <v>0.6</v>
      </c>
      <c r="E351" s="1">
        <v>2</v>
      </c>
      <c r="F351" s="5">
        <v>0</v>
      </c>
      <c r="G351" s="7">
        <v>10</v>
      </c>
      <c r="H351" s="5">
        <f t="shared" si="42"/>
        <v>0</v>
      </c>
      <c r="I351" s="5">
        <f t="shared" ca="1" si="37"/>
        <v>1</v>
      </c>
      <c r="J351" s="5">
        <f t="shared" ca="1" si="38"/>
        <v>0</v>
      </c>
      <c r="K351" s="5">
        <f t="shared" ca="1" si="39"/>
        <v>0</v>
      </c>
      <c r="L351" s="10">
        <f t="shared" si="40"/>
        <v>380</v>
      </c>
      <c r="M351" s="10">
        <f t="shared" si="43"/>
        <v>77.899999999999991</v>
      </c>
      <c r="N351" s="10">
        <f t="shared" si="41"/>
        <v>224.10000000000002</v>
      </c>
      <c r="O351" s="2"/>
      <c r="P351" s="2"/>
      <c r="Q351" s="2"/>
      <c r="R351" s="2"/>
      <c r="S351" s="2"/>
      <c r="T351" s="2"/>
    </row>
    <row r="352" spans="1:20" x14ac:dyDescent="0.45">
      <c r="A352" s="61">
        <v>41959</v>
      </c>
      <c r="B352" s="4">
        <v>7</v>
      </c>
      <c r="C352" s="2" t="s">
        <v>7</v>
      </c>
      <c r="D352" s="6">
        <v>0.48</v>
      </c>
      <c r="E352" s="1">
        <v>8</v>
      </c>
      <c r="F352" s="5">
        <v>0</v>
      </c>
      <c r="G352" s="7">
        <v>10</v>
      </c>
      <c r="H352" s="5">
        <f t="shared" si="42"/>
        <v>1</v>
      </c>
      <c r="I352" s="5">
        <f t="shared" ca="1" si="37"/>
        <v>0</v>
      </c>
      <c r="J352" s="5">
        <f t="shared" ca="1" si="38"/>
        <v>1</v>
      </c>
      <c r="K352" s="5">
        <f t="shared" ca="1" si="39"/>
        <v>0</v>
      </c>
      <c r="L352" s="10">
        <f t="shared" si="40"/>
        <v>70</v>
      </c>
      <c r="M352" s="10">
        <f t="shared" si="43"/>
        <v>15.819999999999999</v>
      </c>
      <c r="N352" s="10">
        <f t="shared" si="41"/>
        <v>0.97999999999999687</v>
      </c>
      <c r="O352" s="2"/>
      <c r="P352" s="2"/>
      <c r="Q352" s="2"/>
      <c r="R352" s="2"/>
      <c r="S352" s="2"/>
      <c r="T352" s="2"/>
    </row>
    <row r="353" spans="1:20" x14ac:dyDescent="0.45">
      <c r="A353" s="61">
        <v>41960</v>
      </c>
      <c r="B353" s="4">
        <v>67</v>
      </c>
      <c r="C353" s="2" t="s">
        <v>8</v>
      </c>
      <c r="D353" s="6">
        <v>0.64</v>
      </c>
      <c r="E353" s="1">
        <v>5</v>
      </c>
      <c r="F353" s="5">
        <v>0</v>
      </c>
      <c r="G353" s="7">
        <v>6</v>
      </c>
      <c r="H353" s="5">
        <f t="shared" si="42"/>
        <v>1</v>
      </c>
      <c r="I353" s="5">
        <f t="shared" ca="1" si="37"/>
        <v>0</v>
      </c>
      <c r="J353" s="5">
        <f t="shared" ca="1" si="38"/>
        <v>0</v>
      </c>
      <c r="K353" s="5">
        <f t="shared" ca="1" si="39"/>
        <v>1</v>
      </c>
      <c r="L353" s="10">
        <f t="shared" si="40"/>
        <v>402</v>
      </c>
      <c r="M353" s="10">
        <f t="shared" si="43"/>
        <v>274.7</v>
      </c>
      <c r="N353" s="10">
        <f t="shared" si="41"/>
        <v>60.300000000000011</v>
      </c>
      <c r="O353" s="2"/>
      <c r="P353" s="2"/>
      <c r="Q353" s="2"/>
      <c r="R353" s="2"/>
      <c r="S353" s="2"/>
      <c r="T353" s="2"/>
    </row>
    <row r="354" spans="1:20" x14ac:dyDescent="0.45">
      <c r="A354" s="61">
        <v>41961</v>
      </c>
      <c r="B354" s="4">
        <v>48</v>
      </c>
      <c r="C354" s="2" t="s">
        <v>8</v>
      </c>
      <c r="D354" s="6">
        <v>0.55000000000000004</v>
      </c>
      <c r="E354" s="1">
        <v>5</v>
      </c>
      <c r="F354" s="5">
        <v>0</v>
      </c>
      <c r="G354" s="7">
        <v>10</v>
      </c>
      <c r="H354" s="5">
        <f t="shared" si="42"/>
        <v>1</v>
      </c>
      <c r="I354" s="5">
        <f t="shared" ca="1" si="37"/>
        <v>0</v>
      </c>
      <c r="J354" s="5">
        <f t="shared" ca="1" si="38"/>
        <v>0</v>
      </c>
      <c r="K354" s="5">
        <f t="shared" ca="1" si="39"/>
        <v>1</v>
      </c>
      <c r="L354" s="10">
        <f t="shared" si="40"/>
        <v>480</v>
      </c>
      <c r="M354" s="10">
        <f t="shared" si="43"/>
        <v>196.79999999999998</v>
      </c>
      <c r="N354" s="10">
        <f t="shared" si="41"/>
        <v>216.20000000000005</v>
      </c>
      <c r="O354" s="2"/>
      <c r="P354" s="2"/>
      <c r="Q354" s="2"/>
      <c r="R354" s="2"/>
      <c r="S354" s="2"/>
      <c r="T354" s="2"/>
    </row>
    <row r="355" spans="1:20" x14ac:dyDescent="0.45">
      <c r="A355" s="61">
        <v>41962</v>
      </c>
      <c r="B355" s="4">
        <v>64</v>
      </c>
      <c r="C355" s="2" t="s">
        <v>8</v>
      </c>
      <c r="D355" s="6">
        <v>0.98</v>
      </c>
      <c r="E355" s="1">
        <v>6</v>
      </c>
      <c r="F355" s="5">
        <v>0</v>
      </c>
      <c r="G355" s="7">
        <v>6</v>
      </c>
      <c r="H355" s="5">
        <f t="shared" si="42"/>
        <v>1</v>
      </c>
      <c r="I355" s="5">
        <f t="shared" ca="1" si="37"/>
        <v>0</v>
      </c>
      <c r="J355" s="5">
        <f t="shared" ca="1" si="38"/>
        <v>0</v>
      </c>
      <c r="K355" s="5">
        <f t="shared" ca="1" si="39"/>
        <v>1</v>
      </c>
      <c r="L355" s="10">
        <f t="shared" si="40"/>
        <v>384</v>
      </c>
      <c r="M355" s="10">
        <f t="shared" si="43"/>
        <v>262.39999999999998</v>
      </c>
      <c r="N355" s="10">
        <f t="shared" si="41"/>
        <v>54.600000000000023</v>
      </c>
      <c r="O355" s="2"/>
      <c r="P355" s="2"/>
      <c r="Q355" s="2"/>
      <c r="R355" s="2"/>
      <c r="S355" s="2"/>
      <c r="T355" s="2"/>
    </row>
    <row r="356" spans="1:20" x14ac:dyDescent="0.45">
      <c r="A356" s="61">
        <v>41963</v>
      </c>
      <c r="B356" s="4">
        <v>48</v>
      </c>
      <c r="C356" s="2" t="s">
        <v>6</v>
      </c>
      <c r="D356" s="6">
        <v>0.17</v>
      </c>
      <c r="E356" s="1">
        <v>5</v>
      </c>
      <c r="F356" s="5">
        <v>0</v>
      </c>
      <c r="G356" s="7">
        <v>9</v>
      </c>
      <c r="H356" s="5">
        <f t="shared" si="42"/>
        <v>0</v>
      </c>
      <c r="I356" s="5">
        <f t="shared" ca="1" si="37"/>
        <v>1</v>
      </c>
      <c r="J356" s="5">
        <f t="shared" ca="1" si="38"/>
        <v>0</v>
      </c>
      <c r="K356" s="5">
        <f t="shared" ca="1" si="39"/>
        <v>0</v>
      </c>
      <c r="L356" s="10">
        <f t="shared" si="40"/>
        <v>432</v>
      </c>
      <c r="M356" s="10">
        <f t="shared" si="43"/>
        <v>98.399999999999991</v>
      </c>
      <c r="N356" s="10">
        <f t="shared" si="41"/>
        <v>255.60000000000002</v>
      </c>
      <c r="O356" s="2"/>
      <c r="P356" s="2"/>
      <c r="Q356" s="2"/>
      <c r="R356" s="2"/>
      <c r="S356" s="2"/>
      <c r="T356" s="2"/>
    </row>
    <row r="357" spans="1:20" x14ac:dyDescent="0.45">
      <c r="A357" s="61">
        <v>41964</v>
      </c>
      <c r="B357" s="4">
        <v>27</v>
      </c>
      <c r="C357" s="2" t="s">
        <v>7</v>
      </c>
      <c r="D357" s="6">
        <v>0.26</v>
      </c>
      <c r="E357" s="1">
        <v>8</v>
      </c>
      <c r="F357" s="5">
        <v>0</v>
      </c>
      <c r="G357" s="7">
        <v>9</v>
      </c>
      <c r="H357" s="5">
        <f t="shared" si="42"/>
        <v>0</v>
      </c>
      <c r="I357" s="5">
        <f t="shared" ca="1" si="37"/>
        <v>0</v>
      </c>
      <c r="J357" s="5">
        <f t="shared" ca="1" si="38"/>
        <v>1</v>
      </c>
      <c r="K357" s="5">
        <f t="shared" ca="1" si="39"/>
        <v>0</v>
      </c>
      <c r="L357" s="10">
        <f t="shared" si="40"/>
        <v>243</v>
      </c>
      <c r="M357" s="10">
        <f t="shared" si="43"/>
        <v>61.019999999999996</v>
      </c>
      <c r="N357" s="10">
        <f t="shared" si="41"/>
        <v>128.78000000000003</v>
      </c>
      <c r="O357" s="2"/>
      <c r="P357" s="2"/>
      <c r="Q357" s="2"/>
      <c r="R357" s="2"/>
      <c r="S357" s="2"/>
      <c r="T357" s="2"/>
    </row>
    <row r="358" spans="1:20" x14ac:dyDescent="0.45">
      <c r="A358" s="61">
        <v>41965</v>
      </c>
      <c r="B358" s="4">
        <v>61</v>
      </c>
      <c r="C358" s="2" t="s">
        <v>8</v>
      </c>
      <c r="D358" s="6">
        <v>0.97</v>
      </c>
      <c r="E358" s="1">
        <v>8</v>
      </c>
      <c r="F358" s="5">
        <v>0</v>
      </c>
      <c r="G358" s="7">
        <v>9</v>
      </c>
      <c r="H358" s="5">
        <f t="shared" si="42"/>
        <v>0</v>
      </c>
      <c r="I358" s="5">
        <f t="shared" ca="1" si="37"/>
        <v>0</v>
      </c>
      <c r="J358" s="5">
        <f t="shared" ca="1" si="38"/>
        <v>0</v>
      </c>
      <c r="K358" s="5">
        <f t="shared" ca="1" si="39"/>
        <v>1</v>
      </c>
      <c r="L358" s="10">
        <f t="shared" si="40"/>
        <v>549</v>
      </c>
      <c r="M358" s="10">
        <f t="shared" si="43"/>
        <v>250.09999999999997</v>
      </c>
      <c r="N358" s="10">
        <f t="shared" si="41"/>
        <v>231.90000000000003</v>
      </c>
      <c r="O358" s="2"/>
      <c r="P358" s="2"/>
      <c r="Q358" s="2"/>
      <c r="R358" s="2"/>
      <c r="S358" s="2"/>
      <c r="T358" s="2"/>
    </row>
    <row r="359" spans="1:20" x14ac:dyDescent="0.45">
      <c r="A359" s="61">
        <v>41966</v>
      </c>
      <c r="B359" s="4">
        <v>63</v>
      </c>
      <c r="C359" s="2" t="s">
        <v>8</v>
      </c>
      <c r="D359" s="6">
        <v>0.68</v>
      </c>
      <c r="E359" s="1">
        <v>6</v>
      </c>
      <c r="F359" s="5">
        <v>0</v>
      </c>
      <c r="G359" s="7">
        <v>9</v>
      </c>
      <c r="H359" s="5">
        <f t="shared" si="42"/>
        <v>1</v>
      </c>
      <c r="I359" s="5">
        <f t="shared" ca="1" si="37"/>
        <v>0</v>
      </c>
      <c r="J359" s="5">
        <f t="shared" ca="1" si="38"/>
        <v>0</v>
      </c>
      <c r="K359" s="5">
        <f t="shared" ca="1" si="39"/>
        <v>1</v>
      </c>
      <c r="L359" s="10">
        <f t="shared" si="40"/>
        <v>567</v>
      </c>
      <c r="M359" s="10">
        <f t="shared" si="43"/>
        <v>258.29999999999995</v>
      </c>
      <c r="N359" s="10">
        <f t="shared" si="41"/>
        <v>241.70000000000005</v>
      </c>
      <c r="O359" s="2"/>
      <c r="P359" s="2"/>
      <c r="Q359" s="2"/>
      <c r="R359" s="2"/>
      <c r="S359" s="2"/>
      <c r="T359" s="2"/>
    </row>
    <row r="360" spans="1:20" x14ac:dyDescent="0.45">
      <c r="A360" s="61">
        <v>41967</v>
      </c>
      <c r="B360" s="4">
        <v>52</v>
      </c>
      <c r="C360" s="2" t="s">
        <v>6</v>
      </c>
      <c r="D360" s="6">
        <v>0.49</v>
      </c>
      <c r="E360" s="1">
        <v>8</v>
      </c>
      <c r="F360" s="5">
        <v>0</v>
      </c>
      <c r="G360" s="7">
        <v>6</v>
      </c>
      <c r="H360" s="5">
        <f t="shared" si="42"/>
        <v>1</v>
      </c>
      <c r="I360" s="5">
        <f t="shared" ca="1" si="37"/>
        <v>1</v>
      </c>
      <c r="J360" s="5">
        <f t="shared" ca="1" si="38"/>
        <v>0</v>
      </c>
      <c r="K360" s="5">
        <f t="shared" ca="1" si="39"/>
        <v>0</v>
      </c>
      <c r="L360" s="10">
        <f t="shared" si="40"/>
        <v>312</v>
      </c>
      <c r="M360" s="10">
        <f t="shared" si="43"/>
        <v>106.6</v>
      </c>
      <c r="N360" s="10">
        <f t="shared" si="41"/>
        <v>127.4</v>
      </c>
      <c r="O360" s="2"/>
      <c r="P360" s="2"/>
      <c r="Q360" s="2"/>
      <c r="R360" s="2"/>
      <c r="S360" s="2"/>
      <c r="T360" s="2"/>
    </row>
    <row r="361" spans="1:20" x14ac:dyDescent="0.45">
      <c r="A361" s="61">
        <v>41968</v>
      </c>
      <c r="B361" s="4">
        <v>71</v>
      </c>
      <c r="C361" s="2" t="s">
        <v>8</v>
      </c>
      <c r="D361" s="6">
        <v>0.37</v>
      </c>
      <c r="E361" s="1">
        <v>7</v>
      </c>
      <c r="F361" s="5">
        <v>0</v>
      </c>
      <c r="G361" s="7">
        <v>6</v>
      </c>
      <c r="H361" s="5">
        <f t="shared" si="42"/>
        <v>1</v>
      </c>
      <c r="I361" s="5">
        <f t="shared" ca="1" si="37"/>
        <v>0</v>
      </c>
      <c r="J361" s="5">
        <f t="shared" ca="1" si="38"/>
        <v>0</v>
      </c>
      <c r="K361" s="5">
        <f t="shared" ca="1" si="39"/>
        <v>1</v>
      </c>
      <c r="L361" s="10">
        <f t="shared" si="40"/>
        <v>426</v>
      </c>
      <c r="M361" s="10">
        <f t="shared" si="43"/>
        <v>291.09999999999997</v>
      </c>
      <c r="N361" s="10">
        <f t="shared" si="41"/>
        <v>67.900000000000034</v>
      </c>
      <c r="O361" s="2"/>
      <c r="P361" s="2"/>
      <c r="Q361" s="2"/>
      <c r="R361" s="2"/>
      <c r="S361" s="2"/>
      <c r="T361" s="2"/>
    </row>
    <row r="362" spans="1:20" x14ac:dyDescent="0.45">
      <c r="A362" s="61">
        <v>41969</v>
      </c>
      <c r="B362" s="4">
        <v>53</v>
      </c>
      <c r="C362" s="2" t="s">
        <v>8</v>
      </c>
      <c r="D362" s="6">
        <v>0.67</v>
      </c>
      <c r="E362" s="1">
        <v>2</v>
      </c>
      <c r="F362" s="5">
        <v>0</v>
      </c>
      <c r="G362" s="7">
        <v>8</v>
      </c>
      <c r="H362" s="5">
        <f t="shared" si="42"/>
        <v>1</v>
      </c>
      <c r="I362" s="5">
        <f t="shared" ca="1" si="37"/>
        <v>0</v>
      </c>
      <c r="J362" s="5">
        <f t="shared" ca="1" si="38"/>
        <v>0</v>
      </c>
      <c r="K362" s="5">
        <f t="shared" ca="1" si="39"/>
        <v>1</v>
      </c>
      <c r="L362" s="10">
        <f t="shared" si="40"/>
        <v>424</v>
      </c>
      <c r="M362" s="10">
        <f t="shared" si="43"/>
        <v>217.29999999999998</v>
      </c>
      <c r="N362" s="10">
        <f t="shared" si="41"/>
        <v>139.70000000000002</v>
      </c>
      <c r="O362" s="2"/>
      <c r="P362" s="2"/>
      <c r="Q362" s="2"/>
      <c r="R362" s="2"/>
      <c r="S362" s="2"/>
      <c r="T362" s="2"/>
    </row>
    <row r="363" spans="1:20" x14ac:dyDescent="0.45">
      <c r="A363" s="61">
        <v>41970</v>
      </c>
      <c r="B363" s="4">
        <v>46</v>
      </c>
      <c r="C363" s="2" t="s">
        <v>6</v>
      </c>
      <c r="D363" s="6">
        <v>0.76</v>
      </c>
      <c r="E363" s="1">
        <v>2</v>
      </c>
      <c r="F363" s="5">
        <v>0</v>
      </c>
      <c r="G363" s="7">
        <v>6</v>
      </c>
      <c r="H363" s="5">
        <f t="shared" si="42"/>
        <v>0</v>
      </c>
      <c r="I363" s="5">
        <f t="shared" ca="1" si="37"/>
        <v>1</v>
      </c>
      <c r="J363" s="5">
        <f t="shared" ca="1" si="38"/>
        <v>0</v>
      </c>
      <c r="K363" s="5">
        <f t="shared" ca="1" si="39"/>
        <v>0</v>
      </c>
      <c r="L363" s="10">
        <f t="shared" si="40"/>
        <v>276</v>
      </c>
      <c r="M363" s="10">
        <f t="shared" si="43"/>
        <v>94.3</v>
      </c>
      <c r="N363" s="10">
        <f t="shared" si="41"/>
        <v>103.69999999999999</v>
      </c>
      <c r="O363" s="2"/>
      <c r="P363" s="2"/>
      <c r="Q363" s="2"/>
      <c r="R363" s="2"/>
      <c r="S363" s="2"/>
      <c r="T363" s="2"/>
    </row>
    <row r="364" spans="1:20" x14ac:dyDescent="0.45">
      <c r="A364" s="61">
        <v>41971</v>
      </c>
      <c r="B364" s="4">
        <v>42</v>
      </c>
      <c r="C364" s="2" t="s">
        <v>7</v>
      </c>
      <c r="D364" s="6">
        <v>0.82</v>
      </c>
      <c r="E364" s="1">
        <v>5</v>
      </c>
      <c r="F364" s="5">
        <v>0</v>
      </c>
      <c r="G364" s="7">
        <v>6</v>
      </c>
      <c r="H364" s="5">
        <f t="shared" si="42"/>
        <v>0</v>
      </c>
      <c r="I364" s="5">
        <f t="shared" ca="1" si="37"/>
        <v>0</v>
      </c>
      <c r="J364" s="5">
        <f t="shared" ca="1" si="38"/>
        <v>1</v>
      </c>
      <c r="K364" s="5">
        <f t="shared" ca="1" si="39"/>
        <v>0</v>
      </c>
      <c r="L364" s="10">
        <f t="shared" si="40"/>
        <v>252</v>
      </c>
      <c r="M364" s="10">
        <f t="shared" si="43"/>
        <v>94.919999999999987</v>
      </c>
      <c r="N364" s="10">
        <f t="shared" si="41"/>
        <v>103.88000000000001</v>
      </c>
      <c r="O364" s="2"/>
      <c r="P364" s="2"/>
      <c r="Q364" s="2"/>
      <c r="R364" s="2"/>
      <c r="S364" s="2"/>
      <c r="T364" s="2"/>
    </row>
    <row r="365" spans="1:20" x14ac:dyDescent="0.45">
      <c r="A365" s="61">
        <v>41972</v>
      </c>
      <c r="B365" s="4">
        <v>73</v>
      </c>
      <c r="C365" s="2" t="s">
        <v>8</v>
      </c>
      <c r="D365" s="6">
        <v>0.62</v>
      </c>
      <c r="E365" s="1">
        <v>5</v>
      </c>
      <c r="F365" s="5">
        <v>0</v>
      </c>
      <c r="G365" s="7">
        <v>6</v>
      </c>
      <c r="H365" s="5">
        <f t="shared" si="42"/>
        <v>0</v>
      </c>
      <c r="I365" s="5">
        <f t="shared" ca="1" si="37"/>
        <v>0</v>
      </c>
      <c r="J365" s="5">
        <f t="shared" ca="1" si="38"/>
        <v>0</v>
      </c>
      <c r="K365" s="5">
        <f t="shared" ca="1" si="39"/>
        <v>1</v>
      </c>
      <c r="L365" s="10">
        <f t="shared" si="40"/>
        <v>438</v>
      </c>
      <c r="M365" s="10">
        <f t="shared" si="43"/>
        <v>299.29999999999995</v>
      </c>
      <c r="N365" s="10">
        <f t="shared" si="41"/>
        <v>71.700000000000045</v>
      </c>
      <c r="O365" s="2"/>
      <c r="P365" s="2"/>
      <c r="Q365" s="2"/>
      <c r="R365" s="2"/>
      <c r="S365" s="2"/>
      <c r="T365" s="2"/>
    </row>
    <row r="366" spans="1:20" x14ac:dyDescent="0.45">
      <c r="A366" s="61">
        <v>41973</v>
      </c>
      <c r="B366" s="4">
        <v>34</v>
      </c>
      <c r="C366" s="2" t="s">
        <v>9</v>
      </c>
      <c r="D366" s="6">
        <v>0.15</v>
      </c>
      <c r="E366" s="1">
        <v>2</v>
      </c>
      <c r="F366" s="5">
        <v>0</v>
      </c>
      <c r="G366" s="7">
        <v>9</v>
      </c>
      <c r="H366" s="5">
        <f t="shared" si="42"/>
        <v>1</v>
      </c>
      <c r="I366" s="5">
        <f t="shared" ca="1" si="37"/>
        <v>0</v>
      </c>
      <c r="J366" s="5">
        <f t="shared" ca="1" si="38"/>
        <v>0</v>
      </c>
      <c r="K366" s="5">
        <f t="shared" ca="1" si="39"/>
        <v>0</v>
      </c>
      <c r="L366" s="10">
        <f t="shared" si="40"/>
        <v>306</v>
      </c>
      <c r="M366" s="10">
        <f t="shared" si="43"/>
        <v>118.66000000000001</v>
      </c>
      <c r="N366" s="10">
        <f t="shared" si="41"/>
        <v>169.33999999999997</v>
      </c>
      <c r="O366" s="2"/>
      <c r="P366" s="2"/>
      <c r="Q366" s="2"/>
      <c r="R366" s="2"/>
      <c r="S366" s="2"/>
      <c r="T366" s="2"/>
    </row>
  </sheetData>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F0A62-A456-447E-BF09-6B650775096F}">
  <dimension ref="A1:L396"/>
  <sheetViews>
    <sheetView workbookViewId="0">
      <selection activeCell="H9" sqref="H9"/>
    </sheetView>
  </sheetViews>
  <sheetFormatPr defaultRowHeight="14.25" x14ac:dyDescent="0.45"/>
  <sheetData>
    <row r="1" spans="1:12" ht="15" thickTop="1" thickBot="1" x14ac:dyDescent="0.5">
      <c r="A1" s="93" t="s">
        <v>98</v>
      </c>
      <c r="B1" s="94"/>
      <c r="C1" s="95"/>
      <c r="D1" t="s">
        <v>26</v>
      </c>
    </row>
    <row r="2" spans="1:12" ht="15" thickTop="1" thickBot="1" x14ac:dyDescent="0.5">
      <c r="A2" s="66"/>
      <c r="B2" s="67" t="s">
        <v>96</v>
      </c>
      <c r="C2" s="68" t="s">
        <v>95</v>
      </c>
    </row>
    <row r="3" spans="1:12" x14ac:dyDescent="0.45">
      <c r="A3" s="66" t="s">
        <v>37</v>
      </c>
      <c r="B3" s="67" t="s">
        <v>97</v>
      </c>
      <c r="C3" s="68">
        <f t="shared" ref="C3:C8" si="0">E17</f>
        <v>72.86139409556715</v>
      </c>
      <c r="D3" s="18" t="s">
        <v>27</v>
      </c>
      <c r="E3" s="18"/>
    </row>
    <row r="4" spans="1:12" x14ac:dyDescent="0.45">
      <c r="A4" s="66" t="s">
        <v>90</v>
      </c>
      <c r="B4" s="67">
        <v>0.3</v>
      </c>
      <c r="C4" s="68">
        <f t="shared" si="0"/>
        <v>-27.243144195873437</v>
      </c>
      <c r="D4" s="14" t="s">
        <v>28</v>
      </c>
      <c r="E4" s="14">
        <v>0.65817865457929392</v>
      </c>
    </row>
    <row r="5" spans="1:12" x14ac:dyDescent="0.45">
      <c r="A5" s="66" t="s">
        <v>2</v>
      </c>
      <c r="B5" s="67">
        <v>-7</v>
      </c>
      <c r="C5" s="68">
        <f t="shared" si="0"/>
        <v>-0.26066694072957697</v>
      </c>
      <c r="D5" s="14" t="s">
        <v>29</v>
      </c>
      <c r="E5" s="14">
        <v>0.43319914134380955</v>
      </c>
    </row>
    <row r="6" spans="1:12" x14ac:dyDescent="0.45">
      <c r="A6" s="66" t="s">
        <v>3</v>
      </c>
      <c r="B6" s="67">
        <v>0</v>
      </c>
      <c r="C6" s="68">
        <f t="shared" si="0"/>
        <v>39.346898698458645</v>
      </c>
      <c r="D6" s="14" t="s">
        <v>30</v>
      </c>
      <c r="E6" s="14">
        <v>0.42046204339647941</v>
      </c>
    </row>
    <row r="7" spans="1:12" x14ac:dyDescent="0.45">
      <c r="A7" s="66" t="s">
        <v>4</v>
      </c>
      <c r="B7" s="67">
        <v>6</v>
      </c>
      <c r="C7" s="68">
        <f t="shared" si="0"/>
        <v>-1.938161702786934</v>
      </c>
      <c r="D7" s="14" t="s">
        <v>31</v>
      </c>
      <c r="E7" s="14">
        <v>20.248312686674396</v>
      </c>
    </row>
    <row r="8" spans="1:12" ht="14.65" thickBot="1" x14ac:dyDescent="0.5">
      <c r="A8" s="66" t="s">
        <v>5</v>
      </c>
      <c r="B8" s="67">
        <v>1</v>
      </c>
      <c r="C8" s="68">
        <f t="shared" si="0"/>
        <v>-7.3887868981480143</v>
      </c>
      <c r="D8" s="15" t="s">
        <v>32</v>
      </c>
      <c r="E8" s="15">
        <v>365</v>
      </c>
    </row>
    <row r="9" spans="1:12" x14ac:dyDescent="0.45">
      <c r="A9" s="66" t="s">
        <v>94</v>
      </c>
      <c r="B9" s="67" t="s">
        <v>7</v>
      </c>
      <c r="C9" s="68">
        <f>E24</f>
        <v>-9.1534856897392682</v>
      </c>
    </row>
    <row r="10" spans="1:12" ht="14.65" thickBot="1" x14ac:dyDescent="0.5">
      <c r="A10" s="66"/>
      <c r="B10" s="67"/>
      <c r="C10" s="68"/>
      <c r="D10" t="s">
        <v>33</v>
      </c>
    </row>
    <row r="11" spans="1:12" ht="14.65" thickTop="1" x14ac:dyDescent="0.45">
      <c r="A11" s="69" t="s">
        <v>99</v>
      </c>
      <c r="B11" s="70"/>
      <c r="C11" s="71">
        <f>C3+SUMPRODUCT(B4:B8,C4:C8)+C9</f>
        <v>38.341876617303271</v>
      </c>
      <c r="D11" s="17"/>
      <c r="E11" s="17" t="s">
        <v>38</v>
      </c>
      <c r="F11" s="17" t="s">
        <v>39</v>
      </c>
      <c r="G11" s="17" t="s">
        <v>40</v>
      </c>
      <c r="H11" s="17" t="s">
        <v>41</v>
      </c>
      <c r="I11" s="17" t="s">
        <v>42</v>
      </c>
    </row>
    <row r="12" spans="1:12" ht="14.65" thickBot="1" x14ac:dyDescent="0.5">
      <c r="A12" s="72" t="s">
        <v>50</v>
      </c>
      <c r="B12" s="73"/>
      <c r="C12" s="65">
        <f>C11*B7</f>
        <v>230.05125970381962</v>
      </c>
      <c r="D12" s="14" t="s">
        <v>34</v>
      </c>
      <c r="E12" s="14">
        <v>8</v>
      </c>
      <c r="F12" s="14">
        <v>111553.90132752151</v>
      </c>
      <c r="G12" s="14">
        <v>13944.237665940189</v>
      </c>
      <c r="H12" s="14">
        <v>34.010819665135287</v>
      </c>
      <c r="I12" s="14">
        <v>1.0420811227540403E-39</v>
      </c>
    </row>
    <row r="13" spans="1:12" ht="14.65" thickTop="1" x14ac:dyDescent="0.45">
      <c r="D13" s="14" t="s">
        <v>35</v>
      </c>
      <c r="E13" s="14">
        <v>356</v>
      </c>
      <c r="F13" s="14">
        <v>145957.9233300128</v>
      </c>
      <c r="G13" s="14">
        <v>409.99416665733929</v>
      </c>
      <c r="H13" s="14"/>
      <c r="I13" s="14"/>
    </row>
    <row r="14" spans="1:12" ht="14.65" thickBot="1" x14ac:dyDescent="0.5">
      <c r="D14" s="15" t="s">
        <v>36</v>
      </c>
      <c r="E14" s="15">
        <v>364</v>
      </c>
      <c r="F14" s="15">
        <v>257511.82465753431</v>
      </c>
      <c r="G14" s="15"/>
      <c r="H14" s="15"/>
      <c r="I14" s="15"/>
    </row>
    <row r="15" spans="1:12" ht="14.65" thickBot="1" x14ac:dyDescent="0.5"/>
    <row r="16" spans="1:12" x14ac:dyDescent="0.45">
      <c r="D16" s="17"/>
      <c r="E16" s="17" t="s">
        <v>43</v>
      </c>
      <c r="F16" s="17" t="s">
        <v>31</v>
      </c>
      <c r="G16" s="17" t="s">
        <v>44</v>
      </c>
      <c r="H16" s="17" t="s">
        <v>45</v>
      </c>
      <c r="I16" s="17" t="s">
        <v>46</v>
      </c>
      <c r="J16" s="17" t="s">
        <v>47</v>
      </c>
      <c r="K16" s="17" t="s">
        <v>48</v>
      </c>
      <c r="L16" s="17" t="s">
        <v>49</v>
      </c>
    </row>
    <row r="17" spans="4:12" x14ac:dyDescent="0.45">
      <c r="D17" s="14" t="s">
        <v>37</v>
      </c>
      <c r="E17" s="14">
        <v>72.86139409556715</v>
      </c>
      <c r="F17" s="14">
        <v>6.8609315134151103</v>
      </c>
      <c r="G17" s="14">
        <v>10.619752427655341</v>
      </c>
      <c r="H17" s="14">
        <v>4.5423108161847401E-23</v>
      </c>
      <c r="I17" s="14">
        <v>59.368343167559807</v>
      </c>
      <c r="J17" s="14">
        <v>86.354445023574485</v>
      </c>
      <c r="K17" s="14">
        <v>59.368343167559807</v>
      </c>
      <c r="L17" s="14">
        <v>86.354445023574485</v>
      </c>
    </row>
    <row r="18" spans="4:12" x14ac:dyDescent="0.45">
      <c r="D18" s="14" t="s">
        <v>90</v>
      </c>
      <c r="E18" s="14">
        <v>-27.243144195873437</v>
      </c>
      <c r="F18" s="14">
        <v>4.212592920829354</v>
      </c>
      <c r="G18" s="14">
        <v>-6.4670725863798735</v>
      </c>
      <c r="H18" s="14">
        <v>3.3003819982833141E-10</v>
      </c>
      <c r="I18" s="14">
        <v>-35.527840043452379</v>
      </c>
      <c r="J18" s="14">
        <v>-18.958448348294496</v>
      </c>
      <c r="K18" s="14">
        <v>-35.527840043452379</v>
      </c>
      <c r="L18" s="14">
        <v>-18.958448348294496</v>
      </c>
    </row>
    <row r="19" spans="4:12" x14ac:dyDescent="0.45">
      <c r="D19" s="14" t="s">
        <v>2</v>
      </c>
      <c r="E19" s="14">
        <v>-0.26066694072957697</v>
      </c>
      <c r="F19" s="14">
        <v>0.11498085674834371</v>
      </c>
      <c r="G19" s="14">
        <v>-2.2670464293033881</v>
      </c>
      <c r="H19" s="14">
        <v>2.3986606337090634E-2</v>
      </c>
      <c r="I19" s="14">
        <v>-0.48679404210317301</v>
      </c>
      <c r="J19" s="14">
        <v>-3.4539839355980928E-2</v>
      </c>
      <c r="K19" s="14">
        <v>-0.48679404210317301</v>
      </c>
      <c r="L19" s="14">
        <v>-3.4539839355980928E-2</v>
      </c>
    </row>
    <row r="20" spans="4:12" x14ac:dyDescent="0.45">
      <c r="D20" s="14" t="s">
        <v>3</v>
      </c>
      <c r="E20" s="14">
        <v>39.346898698458645</v>
      </c>
      <c r="F20" s="14">
        <v>4.0600706587714814</v>
      </c>
      <c r="G20" s="14">
        <v>9.6911856973357331</v>
      </c>
      <c r="H20" s="14">
        <v>7.2743067765572286E-20</v>
      </c>
      <c r="I20" s="14">
        <v>31.362160756825535</v>
      </c>
      <c r="J20" s="14">
        <v>47.331636640091759</v>
      </c>
      <c r="K20" s="14">
        <v>31.362160756825535</v>
      </c>
      <c r="L20" s="14">
        <v>47.331636640091759</v>
      </c>
    </row>
    <row r="21" spans="4:12" x14ac:dyDescent="0.45">
      <c r="D21" s="14" t="s">
        <v>4</v>
      </c>
      <c r="E21" s="14">
        <v>-1.938161702786934</v>
      </c>
      <c r="F21" s="14">
        <v>0.74367986088174032</v>
      </c>
      <c r="G21" s="14">
        <v>-2.6061774760028626</v>
      </c>
      <c r="H21" s="14">
        <v>9.5404405257150261E-3</v>
      </c>
      <c r="I21" s="14">
        <v>-3.4007196976292322</v>
      </c>
      <c r="J21" s="14">
        <v>-0.47560370794463602</v>
      </c>
      <c r="K21" s="14">
        <v>-3.4007196976292322</v>
      </c>
      <c r="L21" s="14">
        <v>-0.47560370794463602</v>
      </c>
    </row>
    <row r="22" spans="4:12" x14ac:dyDescent="0.45">
      <c r="D22" s="14" t="s">
        <v>5</v>
      </c>
      <c r="E22" s="14">
        <v>-7.3887868981480143</v>
      </c>
      <c r="F22" s="14">
        <v>2.1519560278618428</v>
      </c>
      <c r="G22" s="14">
        <v>-3.4335213185045528</v>
      </c>
      <c r="H22" s="14">
        <v>6.6598996276372212E-4</v>
      </c>
      <c r="I22" s="14">
        <v>-11.620931210038833</v>
      </c>
      <c r="J22" s="14">
        <v>-3.1566425862571954</v>
      </c>
      <c r="K22" s="14">
        <v>-11.620931210038833</v>
      </c>
      <c r="L22" s="14">
        <v>-3.1566425862571954</v>
      </c>
    </row>
    <row r="23" spans="4:12" x14ac:dyDescent="0.45">
      <c r="D23" s="14" t="s">
        <v>6</v>
      </c>
      <c r="E23" s="14">
        <v>16.503098188860829</v>
      </c>
      <c r="F23" s="14">
        <v>2.9153022955224057</v>
      </c>
      <c r="G23" s="14">
        <v>5.6608531520754584</v>
      </c>
      <c r="H23" s="14">
        <v>3.1041083894312483E-8</v>
      </c>
      <c r="I23" s="14">
        <v>10.769718943330304</v>
      </c>
      <c r="J23" s="14">
        <v>22.236477434391354</v>
      </c>
      <c r="K23" s="14">
        <v>10.769718943330304</v>
      </c>
      <c r="L23" s="14">
        <v>22.236477434391354</v>
      </c>
    </row>
    <row r="24" spans="4:12" x14ac:dyDescent="0.45">
      <c r="D24" s="14" t="s">
        <v>7</v>
      </c>
      <c r="E24" s="14">
        <v>-9.1534856897392682</v>
      </c>
      <c r="F24" s="14">
        <v>3.1229206403713214</v>
      </c>
      <c r="G24" s="14">
        <v>-2.931065737440866</v>
      </c>
      <c r="H24" s="14">
        <v>3.5961906821688084E-3</v>
      </c>
      <c r="I24" s="14">
        <v>-15.295177552172827</v>
      </c>
      <c r="J24" s="14">
        <v>-3.0117938273057101</v>
      </c>
      <c r="K24" s="14">
        <v>-15.295177552172827</v>
      </c>
      <c r="L24" s="14">
        <v>-3.0117938273057101</v>
      </c>
    </row>
    <row r="25" spans="4:12" ht="14.65" thickBot="1" x14ac:dyDescent="0.5">
      <c r="D25" s="15" t="s">
        <v>8</v>
      </c>
      <c r="E25" s="15">
        <v>22.771523160336429</v>
      </c>
      <c r="F25" s="15">
        <v>2.9337750999646124</v>
      </c>
      <c r="G25" s="15">
        <v>7.7618503070024358</v>
      </c>
      <c r="H25" s="15">
        <v>8.9629587475745904E-14</v>
      </c>
      <c r="I25" s="15">
        <v>17.001814374038087</v>
      </c>
      <c r="J25" s="15">
        <v>28.54123194663477</v>
      </c>
      <c r="K25" s="15">
        <v>17.001814374038087</v>
      </c>
      <c r="L25" s="15">
        <v>28.54123194663477</v>
      </c>
    </row>
    <row r="29" spans="4:12" x14ac:dyDescent="0.45">
      <c r="D29" t="s">
        <v>92</v>
      </c>
    </row>
    <row r="30" spans="4:12" ht="14.65" thickBot="1" x14ac:dyDescent="0.5"/>
    <row r="31" spans="4:12" x14ac:dyDescent="0.45">
      <c r="D31" s="17" t="s">
        <v>93</v>
      </c>
      <c r="E31" s="17" t="s">
        <v>16</v>
      </c>
    </row>
    <row r="32" spans="4:12" x14ac:dyDescent="0.45">
      <c r="D32" s="14">
        <v>0.13698630136986301</v>
      </c>
      <c r="E32" s="14">
        <v>0</v>
      </c>
    </row>
    <row r="33" spans="4:5" x14ac:dyDescent="0.45">
      <c r="D33" s="14">
        <v>0.41095890410958902</v>
      </c>
      <c r="E33" s="14">
        <v>1</v>
      </c>
    </row>
    <row r="34" spans="4:5" x14ac:dyDescent="0.45">
      <c r="D34" s="14">
        <v>0.68493150684931503</v>
      </c>
      <c r="E34" s="14">
        <v>1</v>
      </c>
    </row>
    <row r="35" spans="4:5" x14ac:dyDescent="0.45">
      <c r="D35" s="14">
        <v>0.95890410958904104</v>
      </c>
      <c r="E35" s="14">
        <v>1</v>
      </c>
    </row>
    <row r="36" spans="4:5" x14ac:dyDescent="0.45">
      <c r="D36" s="14">
        <v>1.2328767123287672</v>
      </c>
      <c r="E36" s="14">
        <v>2</v>
      </c>
    </row>
    <row r="37" spans="4:5" x14ac:dyDescent="0.45">
      <c r="D37" s="14">
        <v>1.506849315068493</v>
      </c>
      <c r="E37" s="14">
        <v>2</v>
      </c>
    </row>
    <row r="38" spans="4:5" x14ac:dyDescent="0.45">
      <c r="D38" s="14">
        <v>1.7808219178082192</v>
      </c>
      <c r="E38" s="14">
        <v>2</v>
      </c>
    </row>
    <row r="39" spans="4:5" x14ac:dyDescent="0.45">
      <c r="D39" s="14">
        <v>2.054794520547945</v>
      </c>
      <c r="E39" s="14">
        <v>2</v>
      </c>
    </row>
    <row r="40" spans="4:5" x14ac:dyDescent="0.45">
      <c r="D40" s="14">
        <v>2.3287671232876712</v>
      </c>
      <c r="E40" s="14">
        <v>2</v>
      </c>
    </row>
    <row r="41" spans="4:5" x14ac:dyDescent="0.45">
      <c r="D41" s="14">
        <v>2.6027397260273974</v>
      </c>
      <c r="E41" s="14">
        <v>3</v>
      </c>
    </row>
    <row r="42" spans="4:5" x14ac:dyDescent="0.45">
      <c r="D42" s="14">
        <v>2.8767123287671232</v>
      </c>
      <c r="E42" s="14">
        <v>3</v>
      </c>
    </row>
    <row r="43" spans="4:5" x14ac:dyDescent="0.45">
      <c r="D43" s="14">
        <v>3.150684931506849</v>
      </c>
      <c r="E43" s="14">
        <v>3</v>
      </c>
    </row>
    <row r="44" spans="4:5" x14ac:dyDescent="0.45">
      <c r="D44" s="14">
        <v>3.4246575342465753</v>
      </c>
      <c r="E44" s="14">
        <v>4</v>
      </c>
    </row>
    <row r="45" spans="4:5" x14ac:dyDescent="0.45">
      <c r="D45" s="14">
        <v>3.6986301369863015</v>
      </c>
      <c r="E45" s="14">
        <v>4</v>
      </c>
    </row>
    <row r="46" spans="4:5" x14ac:dyDescent="0.45">
      <c r="D46" s="14">
        <v>3.9726027397260273</v>
      </c>
      <c r="E46" s="14">
        <v>4</v>
      </c>
    </row>
    <row r="47" spans="4:5" x14ac:dyDescent="0.45">
      <c r="D47" s="14">
        <v>4.2465753424657526</v>
      </c>
      <c r="E47" s="14">
        <v>5</v>
      </c>
    </row>
    <row r="48" spans="4:5" x14ac:dyDescent="0.45">
      <c r="D48" s="14">
        <v>4.5205479452054789</v>
      </c>
      <c r="E48" s="14">
        <v>5</v>
      </c>
    </row>
    <row r="49" spans="4:5" x14ac:dyDescent="0.45">
      <c r="D49" s="14">
        <v>4.7945205479452051</v>
      </c>
      <c r="E49" s="14">
        <v>6</v>
      </c>
    </row>
    <row r="50" spans="4:5" x14ac:dyDescent="0.45">
      <c r="D50" s="14">
        <v>5.0684931506849313</v>
      </c>
      <c r="E50" s="14">
        <v>6</v>
      </c>
    </row>
    <row r="51" spans="4:5" x14ac:dyDescent="0.45">
      <c r="D51" s="14">
        <v>5.3424657534246567</v>
      </c>
      <c r="E51" s="14">
        <v>6</v>
      </c>
    </row>
    <row r="52" spans="4:5" x14ac:dyDescent="0.45">
      <c r="D52" s="14">
        <v>5.6164383561643829</v>
      </c>
      <c r="E52" s="14">
        <v>7</v>
      </c>
    </row>
    <row r="53" spans="4:5" x14ac:dyDescent="0.45">
      <c r="D53" s="14">
        <v>5.8904109589041092</v>
      </c>
      <c r="E53" s="14">
        <v>7</v>
      </c>
    </row>
    <row r="54" spans="4:5" x14ac:dyDescent="0.45">
      <c r="D54" s="14">
        <v>6.1643835616438345</v>
      </c>
      <c r="E54" s="14">
        <v>7</v>
      </c>
    </row>
    <row r="55" spans="4:5" x14ac:dyDescent="0.45">
      <c r="D55" s="14">
        <v>6.4383561643835607</v>
      </c>
      <c r="E55" s="14">
        <v>8</v>
      </c>
    </row>
    <row r="56" spans="4:5" x14ac:dyDescent="0.45">
      <c r="D56" s="14">
        <v>6.712328767123287</v>
      </c>
      <c r="E56" s="14">
        <v>8</v>
      </c>
    </row>
    <row r="57" spans="4:5" x14ac:dyDescent="0.45">
      <c r="D57" s="14">
        <v>6.9863013698630132</v>
      </c>
      <c r="E57" s="14">
        <v>8</v>
      </c>
    </row>
    <row r="58" spans="4:5" x14ac:dyDescent="0.45">
      <c r="D58" s="14">
        <v>7.2602739726027394</v>
      </c>
      <c r="E58" s="14">
        <v>8</v>
      </c>
    </row>
    <row r="59" spans="4:5" x14ac:dyDescent="0.45">
      <c r="D59" s="14">
        <v>7.5342465753424648</v>
      </c>
      <c r="E59" s="14">
        <v>9</v>
      </c>
    </row>
    <row r="60" spans="4:5" x14ac:dyDescent="0.45">
      <c r="D60" s="14">
        <v>7.808219178082191</v>
      </c>
      <c r="E60" s="14">
        <v>10</v>
      </c>
    </row>
    <row r="61" spans="4:5" x14ac:dyDescent="0.45">
      <c r="D61" s="14">
        <v>8.0821917808219172</v>
      </c>
      <c r="E61" s="14">
        <v>10</v>
      </c>
    </row>
    <row r="62" spans="4:5" x14ac:dyDescent="0.45">
      <c r="D62" s="14">
        <v>8.3561643835616426</v>
      </c>
      <c r="E62" s="14">
        <v>10</v>
      </c>
    </row>
    <row r="63" spans="4:5" x14ac:dyDescent="0.45">
      <c r="D63" s="14">
        <v>8.6301369863013697</v>
      </c>
      <c r="E63" s="14">
        <v>10</v>
      </c>
    </row>
    <row r="64" spans="4:5" x14ac:dyDescent="0.45">
      <c r="D64" s="14">
        <v>8.9041095890410951</v>
      </c>
      <c r="E64" s="14">
        <v>11</v>
      </c>
    </row>
    <row r="65" spans="4:5" x14ac:dyDescent="0.45">
      <c r="D65" s="14">
        <v>9.1780821917808204</v>
      </c>
      <c r="E65" s="14">
        <v>11</v>
      </c>
    </row>
    <row r="66" spans="4:5" x14ac:dyDescent="0.45">
      <c r="D66" s="14">
        <v>9.4520547945205475</v>
      </c>
      <c r="E66" s="14">
        <v>11</v>
      </c>
    </row>
    <row r="67" spans="4:5" x14ac:dyDescent="0.45">
      <c r="D67" s="14">
        <v>9.7260273972602729</v>
      </c>
      <c r="E67" s="14">
        <v>11</v>
      </c>
    </row>
    <row r="68" spans="4:5" x14ac:dyDescent="0.45">
      <c r="D68" s="14">
        <v>10</v>
      </c>
      <c r="E68" s="14">
        <v>12</v>
      </c>
    </row>
    <row r="69" spans="4:5" x14ac:dyDescent="0.45">
      <c r="D69" s="14">
        <v>10.273972602739725</v>
      </c>
      <c r="E69" s="14">
        <v>12</v>
      </c>
    </row>
    <row r="70" spans="4:5" x14ac:dyDescent="0.45">
      <c r="D70" s="14">
        <v>10.547945205479451</v>
      </c>
      <c r="E70" s="14">
        <v>13</v>
      </c>
    </row>
    <row r="71" spans="4:5" x14ac:dyDescent="0.45">
      <c r="D71" s="14">
        <v>10.821917808219178</v>
      </c>
      <c r="E71" s="14">
        <v>13</v>
      </c>
    </row>
    <row r="72" spans="4:5" x14ac:dyDescent="0.45">
      <c r="D72" s="14">
        <v>11.095890410958903</v>
      </c>
      <c r="E72" s="14">
        <v>14</v>
      </c>
    </row>
    <row r="73" spans="4:5" x14ac:dyDescent="0.45">
      <c r="D73" s="14">
        <v>11.369863013698629</v>
      </c>
      <c r="E73" s="14">
        <v>14</v>
      </c>
    </row>
    <row r="74" spans="4:5" x14ac:dyDescent="0.45">
      <c r="D74" s="14">
        <v>11.643835616438356</v>
      </c>
      <c r="E74" s="14">
        <v>14</v>
      </c>
    </row>
    <row r="75" spans="4:5" x14ac:dyDescent="0.45">
      <c r="D75" s="14">
        <v>11.917808219178081</v>
      </c>
      <c r="E75" s="14">
        <v>15</v>
      </c>
    </row>
    <row r="76" spans="4:5" x14ac:dyDescent="0.45">
      <c r="D76" s="14">
        <v>12.191780821917806</v>
      </c>
      <c r="E76" s="14">
        <v>16</v>
      </c>
    </row>
    <row r="77" spans="4:5" x14ac:dyDescent="0.45">
      <c r="D77" s="14">
        <v>12.465753424657533</v>
      </c>
      <c r="E77" s="14">
        <v>16</v>
      </c>
    </row>
    <row r="78" spans="4:5" x14ac:dyDescent="0.45">
      <c r="D78" s="14">
        <v>12.739726027397259</v>
      </c>
      <c r="E78" s="14">
        <v>16</v>
      </c>
    </row>
    <row r="79" spans="4:5" x14ac:dyDescent="0.45">
      <c r="D79" s="14">
        <v>13.013698630136986</v>
      </c>
      <c r="E79" s="14">
        <v>17</v>
      </c>
    </row>
    <row r="80" spans="4:5" x14ac:dyDescent="0.45">
      <c r="D80" s="14">
        <v>13.287671232876711</v>
      </c>
      <c r="E80" s="14">
        <v>18</v>
      </c>
    </row>
    <row r="81" spans="4:5" x14ac:dyDescent="0.45">
      <c r="D81" s="14">
        <v>13.561643835616437</v>
      </c>
      <c r="E81" s="14">
        <v>18</v>
      </c>
    </row>
    <row r="82" spans="4:5" x14ac:dyDescent="0.45">
      <c r="D82" s="14">
        <v>13.835616438356164</v>
      </c>
      <c r="E82" s="14">
        <v>18</v>
      </c>
    </row>
    <row r="83" spans="4:5" x14ac:dyDescent="0.45">
      <c r="D83" s="14">
        <v>14.109589041095889</v>
      </c>
      <c r="E83" s="14">
        <v>19</v>
      </c>
    </row>
    <row r="84" spans="4:5" x14ac:dyDescent="0.45">
      <c r="D84" s="14">
        <v>14.383561643835616</v>
      </c>
      <c r="E84" s="14">
        <v>19</v>
      </c>
    </row>
    <row r="85" spans="4:5" x14ac:dyDescent="0.45">
      <c r="D85" s="14">
        <v>14.657534246575342</v>
      </c>
      <c r="E85" s="14">
        <v>19</v>
      </c>
    </row>
    <row r="86" spans="4:5" x14ac:dyDescent="0.45">
      <c r="D86" s="14">
        <v>14.931506849315067</v>
      </c>
      <c r="E86" s="14">
        <v>19</v>
      </c>
    </row>
    <row r="87" spans="4:5" x14ac:dyDescent="0.45">
      <c r="D87" s="14">
        <v>15.205479452054794</v>
      </c>
      <c r="E87" s="14">
        <v>20</v>
      </c>
    </row>
    <row r="88" spans="4:5" x14ac:dyDescent="0.45">
      <c r="D88" s="14">
        <v>15.479452054794519</v>
      </c>
      <c r="E88" s="14">
        <v>20</v>
      </c>
    </row>
    <row r="89" spans="4:5" x14ac:dyDescent="0.45">
      <c r="D89" s="14">
        <v>15.753424657534245</v>
      </c>
      <c r="E89" s="14">
        <v>20</v>
      </c>
    </row>
    <row r="90" spans="4:5" x14ac:dyDescent="0.45">
      <c r="D90" s="14">
        <v>16.027397260273972</v>
      </c>
      <c r="E90" s="14">
        <v>20</v>
      </c>
    </row>
    <row r="91" spans="4:5" x14ac:dyDescent="0.45">
      <c r="D91" s="14">
        <v>16.301369863013697</v>
      </c>
      <c r="E91" s="14">
        <v>21</v>
      </c>
    </row>
    <row r="92" spans="4:5" x14ac:dyDescent="0.45">
      <c r="D92" s="14">
        <v>16.575342465753423</v>
      </c>
      <c r="E92" s="14">
        <v>22</v>
      </c>
    </row>
    <row r="93" spans="4:5" x14ac:dyDescent="0.45">
      <c r="D93" s="14">
        <v>16.849315068493148</v>
      </c>
      <c r="E93" s="14">
        <v>23</v>
      </c>
    </row>
    <row r="94" spans="4:5" x14ac:dyDescent="0.45">
      <c r="D94" s="14">
        <v>17.123287671232877</v>
      </c>
      <c r="E94" s="14">
        <v>23</v>
      </c>
    </row>
    <row r="95" spans="4:5" x14ac:dyDescent="0.45">
      <c r="D95" s="14">
        <v>17.397260273972602</v>
      </c>
      <c r="E95" s="14">
        <v>23</v>
      </c>
    </row>
    <row r="96" spans="4:5" x14ac:dyDescent="0.45">
      <c r="D96" s="14">
        <v>17.671232876712327</v>
      </c>
      <c r="E96" s="14">
        <v>23</v>
      </c>
    </row>
    <row r="97" spans="4:5" x14ac:dyDescent="0.45">
      <c r="D97" s="14">
        <v>17.945205479452053</v>
      </c>
      <c r="E97" s="14">
        <v>23</v>
      </c>
    </row>
    <row r="98" spans="4:5" x14ac:dyDescent="0.45">
      <c r="D98" s="14">
        <v>18.219178082191778</v>
      </c>
      <c r="E98" s="14">
        <v>24</v>
      </c>
    </row>
    <row r="99" spans="4:5" x14ac:dyDescent="0.45">
      <c r="D99" s="14">
        <v>18.493150684931507</v>
      </c>
      <c r="E99" s="14">
        <v>24</v>
      </c>
    </row>
    <row r="100" spans="4:5" x14ac:dyDescent="0.45">
      <c r="D100" s="14">
        <v>18.767123287671232</v>
      </c>
      <c r="E100" s="14">
        <v>24</v>
      </c>
    </row>
    <row r="101" spans="4:5" x14ac:dyDescent="0.45">
      <c r="D101" s="14">
        <v>19.041095890410958</v>
      </c>
      <c r="E101" s="14">
        <v>25</v>
      </c>
    </row>
    <row r="102" spans="4:5" x14ac:dyDescent="0.45">
      <c r="D102" s="14">
        <v>19.315068493150683</v>
      </c>
      <c r="E102" s="14">
        <v>25</v>
      </c>
    </row>
    <row r="103" spans="4:5" x14ac:dyDescent="0.45">
      <c r="D103" s="14">
        <v>19.589041095890408</v>
      </c>
      <c r="E103" s="14">
        <v>25</v>
      </c>
    </row>
    <row r="104" spans="4:5" x14ac:dyDescent="0.45">
      <c r="D104" s="14">
        <v>19.863013698630137</v>
      </c>
      <c r="E104" s="14">
        <v>25</v>
      </c>
    </row>
    <row r="105" spans="4:5" x14ac:dyDescent="0.45">
      <c r="D105" s="14">
        <v>20.136986301369863</v>
      </c>
      <c r="E105" s="14">
        <v>25</v>
      </c>
    </row>
    <row r="106" spans="4:5" x14ac:dyDescent="0.45">
      <c r="D106" s="14">
        <v>20.410958904109588</v>
      </c>
      <c r="E106" s="14">
        <v>25</v>
      </c>
    </row>
    <row r="107" spans="4:5" x14ac:dyDescent="0.45">
      <c r="D107" s="14">
        <v>20.684931506849313</v>
      </c>
      <c r="E107" s="14">
        <v>25</v>
      </c>
    </row>
    <row r="108" spans="4:5" x14ac:dyDescent="0.45">
      <c r="D108" s="14">
        <v>20.958904109589039</v>
      </c>
      <c r="E108" s="14">
        <v>26</v>
      </c>
    </row>
    <row r="109" spans="4:5" x14ac:dyDescent="0.45">
      <c r="D109" s="14">
        <v>21.232876712328764</v>
      </c>
      <c r="E109" s="14">
        <v>26</v>
      </c>
    </row>
    <row r="110" spans="4:5" x14ac:dyDescent="0.45">
      <c r="D110" s="14">
        <v>21.506849315068493</v>
      </c>
      <c r="E110" s="14">
        <v>27</v>
      </c>
    </row>
    <row r="111" spans="4:5" x14ac:dyDescent="0.45">
      <c r="D111" s="14">
        <v>21.780821917808218</v>
      </c>
      <c r="E111" s="14">
        <v>27</v>
      </c>
    </row>
    <row r="112" spans="4:5" x14ac:dyDescent="0.45">
      <c r="D112" s="14">
        <v>22.054794520547944</v>
      </c>
      <c r="E112" s="14">
        <v>27</v>
      </c>
    </row>
    <row r="113" spans="4:5" x14ac:dyDescent="0.45">
      <c r="D113" s="14">
        <v>22.328767123287669</v>
      </c>
      <c r="E113" s="14">
        <v>27</v>
      </c>
    </row>
    <row r="114" spans="4:5" x14ac:dyDescent="0.45">
      <c r="D114" s="14">
        <v>22.602739726027394</v>
      </c>
      <c r="E114" s="14">
        <v>28</v>
      </c>
    </row>
    <row r="115" spans="4:5" x14ac:dyDescent="0.45">
      <c r="D115" s="14">
        <v>22.876712328767123</v>
      </c>
      <c r="E115" s="14">
        <v>28</v>
      </c>
    </row>
    <row r="116" spans="4:5" x14ac:dyDescent="0.45">
      <c r="D116" s="14">
        <v>23.150684931506849</v>
      </c>
      <c r="E116" s="14">
        <v>28</v>
      </c>
    </row>
    <row r="117" spans="4:5" x14ac:dyDescent="0.45">
      <c r="D117" s="14">
        <v>23.424657534246574</v>
      </c>
      <c r="E117" s="14">
        <v>29</v>
      </c>
    </row>
    <row r="118" spans="4:5" x14ac:dyDescent="0.45">
      <c r="D118" s="14">
        <v>23.698630136986299</v>
      </c>
      <c r="E118" s="14">
        <v>29</v>
      </c>
    </row>
    <row r="119" spans="4:5" x14ac:dyDescent="0.45">
      <c r="D119" s="14">
        <v>23.972602739726025</v>
      </c>
      <c r="E119" s="14">
        <v>30</v>
      </c>
    </row>
    <row r="120" spans="4:5" x14ac:dyDescent="0.45">
      <c r="D120" s="14">
        <v>24.24657534246575</v>
      </c>
      <c r="E120" s="14">
        <v>30</v>
      </c>
    </row>
    <row r="121" spans="4:5" x14ac:dyDescent="0.45">
      <c r="D121" s="14">
        <v>24.520547945205479</v>
      </c>
      <c r="E121" s="14">
        <v>30</v>
      </c>
    </row>
    <row r="122" spans="4:5" x14ac:dyDescent="0.45">
      <c r="D122" s="14">
        <v>24.794520547945204</v>
      </c>
      <c r="E122" s="14">
        <v>30</v>
      </c>
    </row>
    <row r="123" spans="4:5" x14ac:dyDescent="0.45">
      <c r="D123" s="14">
        <v>25.06849315068493</v>
      </c>
      <c r="E123" s="14">
        <v>30</v>
      </c>
    </row>
    <row r="124" spans="4:5" x14ac:dyDescent="0.45">
      <c r="D124" s="14">
        <v>25.342465753424655</v>
      </c>
      <c r="E124" s="14">
        <v>30</v>
      </c>
    </row>
    <row r="125" spans="4:5" x14ac:dyDescent="0.45">
      <c r="D125" s="14">
        <v>25.61643835616438</v>
      </c>
      <c r="E125" s="14">
        <v>30</v>
      </c>
    </row>
    <row r="126" spans="4:5" x14ac:dyDescent="0.45">
      <c r="D126" s="14">
        <v>25.890410958904109</v>
      </c>
      <c r="E126" s="14">
        <v>31</v>
      </c>
    </row>
    <row r="127" spans="4:5" x14ac:dyDescent="0.45">
      <c r="D127" s="14">
        <v>26.164383561643834</v>
      </c>
      <c r="E127" s="14">
        <v>31</v>
      </c>
    </row>
    <row r="128" spans="4:5" x14ac:dyDescent="0.45">
      <c r="D128" s="14">
        <v>26.43835616438356</v>
      </c>
      <c r="E128" s="14">
        <v>32</v>
      </c>
    </row>
    <row r="129" spans="4:5" x14ac:dyDescent="0.45">
      <c r="D129" s="14">
        <v>26.712328767123285</v>
      </c>
      <c r="E129" s="14">
        <v>32</v>
      </c>
    </row>
    <row r="130" spans="4:5" x14ac:dyDescent="0.45">
      <c r="D130" s="14">
        <v>26.986301369863011</v>
      </c>
      <c r="E130" s="14">
        <v>32</v>
      </c>
    </row>
    <row r="131" spans="4:5" x14ac:dyDescent="0.45">
      <c r="D131" s="14">
        <v>27.260273972602739</v>
      </c>
      <c r="E131" s="14">
        <v>33</v>
      </c>
    </row>
    <row r="132" spans="4:5" x14ac:dyDescent="0.45">
      <c r="D132" s="14">
        <v>27.534246575342465</v>
      </c>
      <c r="E132" s="14">
        <v>33</v>
      </c>
    </row>
    <row r="133" spans="4:5" x14ac:dyDescent="0.45">
      <c r="D133" s="14">
        <v>27.80821917808219</v>
      </c>
      <c r="E133" s="14">
        <v>33</v>
      </c>
    </row>
    <row r="134" spans="4:5" x14ac:dyDescent="0.45">
      <c r="D134" s="14">
        <v>28.082191780821915</v>
      </c>
      <c r="E134" s="14">
        <v>33</v>
      </c>
    </row>
    <row r="135" spans="4:5" x14ac:dyDescent="0.45">
      <c r="D135" s="14">
        <v>28.356164383561641</v>
      </c>
      <c r="E135" s="14">
        <v>34</v>
      </c>
    </row>
    <row r="136" spans="4:5" x14ac:dyDescent="0.45">
      <c r="D136" s="14">
        <v>28.63013698630137</v>
      </c>
      <c r="E136" s="14">
        <v>34</v>
      </c>
    </row>
    <row r="137" spans="4:5" x14ac:dyDescent="0.45">
      <c r="D137" s="14">
        <v>28.904109589041095</v>
      </c>
      <c r="E137" s="14">
        <v>34</v>
      </c>
    </row>
    <row r="138" spans="4:5" x14ac:dyDescent="0.45">
      <c r="D138" s="14">
        <v>29.17808219178082</v>
      </c>
      <c r="E138" s="14">
        <v>34</v>
      </c>
    </row>
    <row r="139" spans="4:5" x14ac:dyDescent="0.45">
      <c r="D139" s="14">
        <v>29.452054794520546</v>
      </c>
      <c r="E139" s="14">
        <v>35</v>
      </c>
    </row>
    <row r="140" spans="4:5" x14ac:dyDescent="0.45">
      <c r="D140" s="14">
        <v>29.726027397260271</v>
      </c>
      <c r="E140" s="14">
        <v>35</v>
      </c>
    </row>
    <row r="141" spans="4:5" x14ac:dyDescent="0.45">
      <c r="D141" s="14">
        <v>29.999999999999996</v>
      </c>
      <c r="E141" s="14">
        <v>35</v>
      </c>
    </row>
    <row r="142" spans="4:5" x14ac:dyDescent="0.45">
      <c r="D142" s="14">
        <v>30.273972602739725</v>
      </c>
      <c r="E142" s="14">
        <v>35</v>
      </c>
    </row>
    <row r="143" spans="4:5" x14ac:dyDescent="0.45">
      <c r="D143" s="14">
        <v>30.547945205479451</v>
      </c>
      <c r="E143" s="14">
        <v>35</v>
      </c>
    </row>
    <row r="144" spans="4:5" x14ac:dyDescent="0.45">
      <c r="D144" s="14">
        <v>30.821917808219176</v>
      </c>
      <c r="E144" s="14">
        <v>35</v>
      </c>
    </row>
    <row r="145" spans="4:5" x14ac:dyDescent="0.45">
      <c r="D145" s="14">
        <v>31.095890410958901</v>
      </c>
      <c r="E145" s="14">
        <v>35</v>
      </c>
    </row>
    <row r="146" spans="4:5" x14ac:dyDescent="0.45">
      <c r="D146" s="14">
        <v>31.369863013698627</v>
      </c>
      <c r="E146" s="14">
        <v>35</v>
      </c>
    </row>
    <row r="147" spans="4:5" x14ac:dyDescent="0.45">
      <c r="D147" s="14">
        <v>31.643835616438356</v>
      </c>
      <c r="E147" s="14">
        <v>35</v>
      </c>
    </row>
    <row r="148" spans="4:5" x14ac:dyDescent="0.45">
      <c r="D148" s="14">
        <v>31.917808219178081</v>
      </c>
      <c r="E148" s="14">
        <v>35</v>
      </c>
    </row>
    <row r="149" spans="4:5" x14ac:dyDescent="0.45">
      <c r="D149" s="14">
        <v>32.19178082191781</v>
      </c>
      <c r="E149" s="14">
        <v>36</v>
      </c>
    </row>
    <row r="150" spans="4:5" x14ac:dyDescent="0.45">
      <c r="D150" s="14">
        <v>32.465753424657535</v>
      </c>
      <c r="E150" s="14">
        <v>36</v>
      </c>
    </row>
    <row r="151" spans="4:5" x14ac:dyDescent="0.45">
      <c r="D151" s="14">
        <v>32.739726027397261</v>
      </c>
      <c r="E151" s="14">
        <v>36</v>
      </c>
    </row>
    <row r="152" spans="4:5" x14ac:dyDescent="0.45">
      <c r="D152" s="14">
        <v>33.013698630136986</v>
      </c>
      <c r="E152" s="14">
        <v>36</v>
      </c>
    </row>
    <row r="153" spans="4:5" x14ac:dyDescent="0.45">
      <c r="D153" s="14">
        <v>33.287671232876711</v>
      </c>
      <c r="E153" s="14">
        <v>36</v>
      </c>
    </row>
    <row r="154" spans="4:5" x14ac:dyDescent="0.45">
      <c r="D154" s="14">
        <v>33.561643835616437</v>
      </c>
      <c r="E154" s="14">
        <v>37</v>
      </c>
    </row>
    <row r="155" spans="4:5" x14ac:dyDescent="0.45">
      <c r="D155" s="14">
        <v>33.835616438356169</v>
      </c>
      <c r="E155" s="14">
        <v>37</v>
      </c>
    </row>
    <row r="156" spans="4:5" x14ac:dyDescent="0.45">
      <c r="D156" s="14">
        <v>34.109589041095894</v>
      </c>
      <c r="E156" s="14">
        <v>37</v>
      </c>
    </row>
    <row r="157" spans="4:5" x14ac:dyDescent="0.45">
      <c r="D157" s="14">
        <v>34.38356164383562</v>
      </c>
      <c r="E157" s="14">
        <v>38</v>
      </c>
    </row>
    <row r="158" spans="4:5" x14ac:dyDescent="0.45">
      <c r="D158" s="14">
        <v>34.657534246575345</v>
      </c>
      <c r="E158" s="14">
        <v>38</v>
      </c>
    </row>
    <row r="159" spans="4:5" x14ac:dyDescent="0.45">
      <c r="D159" s="14">
        <v>34.93150684931507</v>
      </c>
      <c r="E159" s="14">
        <v>38</v>
      </c>
    </row>
    <row r="160" spans="4:5" x14ac:dyDescent="0.45">
      <c r="D160" s="14">
        <v>35.205479452054796</v>
      </c>
      <c r="E160" s="14">
        <v>38</v>
      </c>
    </row>
    <row r="161" spans="4:5" x14ac:dyDescent="0.45">
      <c r="D161" s="14">
        <v>35.479452054794521</v>
      </c>
      <c r="E161" s="14">
        <v>38</v>
      </c>
    </row>
    <row r="162" spans="4:5" x14ac:dyDescent="0.45">
      <c r="D162" s="14">
        <v>35.753424657534246</v>
      </c>
      <c r="E162" s="14">
        <v>38</v>
      </c>
    </row>
    <row r="163" spans="4:5" x14ac:dyDescent="0.45">
      <c r="D163" s="14">
        <v>36.027397260273972</v>
      </c>
      <c r="E163" s="14">
        <v>39</v>
      </c>
    </row>
    <row r="164" spans="4:5" x14ac:dyDescent="0.45">
      <c r="D164" s="14">
        <v>36.301369863013697</v>
      </c>
      <c r="E164" s="14">
        <v>39</v>
      </c>
    </row>
    <row r="165" spans="4:5" x14ac:dyDescent="0.45">
      <c r="D165" s="14">
        <v>36.575342465753423</v>
      </c>
      <c r="E165" s="14">
        <v>39</v>
      </c>
    </row>
    <row r="166" spans="4:5" x14ac:dyDescent="0.45">
      <c r="D166" s="14">
        <v>36.849315068493155</v>
      </c>
      <c r="E166" s="14">
        <v>39</v>
      </c>
    </row>
    <row r="167" spans="4:5" x14ac:dyDescent="0.45">
      <c r="D167" s="14">
        <v>37.12328767123288</v>
      </c>
      <c r="E167" s="14">
        <v>40</v>
      </c>
    </row>
    <row r="168" spans="4:5" x14ac:dyDescent="0.45">
      <c r="D168" s="14">
        <v>37.397260273972606</v>
      </c>
      <c r="E168" s="14">
        <v>40</v>
      </c>
    </row>
    <row r="169" spans="4:5" x14ac:dyDescent="0.45">
      <c r="D169" s="14">
        <v>37.671232876712331</v>
      </c>
      <c r="E169" s="14">
        <v>40</v>
      </c>
    </row>
    <row r="170" spans="4:5" x14ac:dyDescent="0.45">
      <c r="D170" s="14">
        <v>37.945205479452056</v>
      </c>
      <c r="E170" s="14">
        <v>40</v>
      </c>
    </row>
    <row r="171" spans="4:5" x14ac:dyDescent="0.45">
      <c r="D171" s="14">
        <v>38.219178082191782</v>
      </c>
      <c r="E171" s="14">
        <v>40</v>
      </c>
    </row>
    <row r="172" spans="4:5" x14ac:dyDescent="0.45">
      <c r="D172" s="14">
        <v>38.493150684931507</v>
      </c>
      <c r="E172" s="14">
        <v>40</v>
      </c>
    </row>
    <row r="173" spans="4:5" x14ac:dyDescent="0.45">
      <c r="D173" s="14">
        <v>38.767123287671232</v>
      </c>
      <c r="E173" s="14">
        <v>40</v>
      </c>
    </row>
    <row r="174" spans="4:5" x14ac:dyDescent="0.45">
      <c r="D174" s="14">
        <v>39.041095890410958</v>
      </c>
      <c r="E174" s="14">
        <v>40</v>
      </c>
    </row>
    <row r="175" spans="4:5" x14ac:dyDescent="0.45">
      <c r="D175" s="14">
        <v>39.315068493150683</v>
      </c>
      <c r="E175" s="14">
        <v>41</v>
      </c>
    </row>
    <row r="176" spans="4:5" x14ac:dyDescent="0.45">
      <c r="D176" s="14">
        <v>39.589041095890416</v>
      </c>
      <c r="E176" s="14">
        <v>41</v>
      </c>
    </row>
    <row r="177" spans="4:5" x14ac:dyDescent="0.45">
      <c r="D177" s="14">
        <v>39.863013698630141</v>
      </c>
      <c r="E177" s="14">
        <v>41</v>
      </c>
    </row>
    <row r="178" spans="4:5" x14ac:dyDescent="0.45">
      <c r="D178" s="14">
        <v>40.136986301369866</v>
      </c>
      <c r="E178" s="14">
        <v>41</v>
      </c>
    </row>
    <row r="179" spans="4:5" x14ac:dyDescent="0.45">
      <c r="D179" s="14">
        <v>40.410958904109592</v>
      </c>
      <c r="E179" s="14">
        <v>42</v>
      </c>
    </row>
    <row r="180" spans="4:5" x14ac:dyDescent="0.45">
      <c r="D180" s="14">
        <v>40.684931506849317</v>
      </c>
      <c r="E180" s="14">
        <v>42</v>
      </c>
    </row>
    <row r="181" spans="4:5" x14ac:dyDescent="0.45">
      <c r="D181" s="14">
        <v>40.958904109589042</v>
      </c>
      <c r="E181" s="14">
        <v>42</v>
      </c>
    </row>
    <row r="182" spans="4:5" x14ac:dyDescent="0.45">
      <c r="D182" s="14">
        <v>41.232876712328768</v>
      </c>
      <c r="E182" s="14">
        <v>42</v>
      </c>
    </row>
    <row r="183" spans="4:5" x14ac:dyDescent="0.45">
      <c r="D183" s="14">
        <v>41.506849315068493</v>
      </c>
      <c r="E183" s="14">
        <v>42</v>
      </c>
    </row>
    <row r="184" spans="4:5" x14ac:dyDescent="0.45">
      <c r="D184" s="14">
        <v>41.780821917808218</v>
      </c>
      <c r="E184" s="14">
        <v>42</v>
      </c>
    </row>
    <row r="185" spans="4:5" x14ac:dyDescent="0.45">
      <c r="D185" s="14">
        <v>42.054794520547944</v>
      </c>
      <c r="E185" s="14">
        <v>42</v>
      </c>
    </row>
    <row r="186" spans="4:5" x14ac:dyDescent="0.45">
      <c r="D186" s="14">
        <v>42.328767123287669</v>
      </c>
      <c r="E186" s="14">
        <v>42</v>
      </c>
    </row>
    <row r="187" spans="4:5" x14ac:dyDescent="0.45">
      <c r="D187" s="14">
        <v>42.602739726027401</v>
      </c>
      <c r="E187" s="14">
        <v>43</v>
      </c>
    </row>
    <row r="188" spans="4:5" x14ac:dyDescent="0.45">
      <c r="D188" s="14">
        <v>42.876712328767127</v>
      </c>
      <c r="E188" s="14">
        <v>43</v>
      </c>
    </row>
    <row r="189" spans="4:5" x14ac:dyDescent="0.45">
      <c r="D189" s="14">
        <v>43.150684931506852</v>
      </c>
      <c r="E189" s="14">
        <v>43</v>
      </c>
    </row>
    <row r="190" spans="4:5" x14ac:dyDescent="0.45">
      <c r="D190" s="14">
        <v>43.424657534246577</v>
      </c>
      <c r="E190" s="14">
        <v>43</v>
      </c>
    </row>
    <row r="191" spans="4:5" x14ac:dyDescent="0.45">
      <c r="D191" s="14">
        <v>43.698630136986303</v>
      </c>
      <c r="E191" s="14">
        <v>44</v>
      </c>
    </row>
    <row r="192" spans="4:5" x14ac:dyDescent="0.45">
      <c r="D192" s="14">
        <v>43.972602739726028</v>
      </c>
      <c r="E192" s="14">
        <v>44</v>
      </c>
    </row>
    <row r="193" spans="4:5" x14ac:dyDescent="0.45">
      <c r="D193" s="14">
        <v>44.246575342465754</v>
      </c>
      <c r="E193" s="14">
        <v>44</v>
      </c>
    </row>
    <row r="194" spans="4:5" x14ac:dyDescent="0.45">
      <c r="D194" s="14">
        <v>44.520547945205479</v>
      </c>
      <c r="E194" s="14">
        <v>45</v>
      </c>
    </row>
    <row r="195" spans="4:5" x14ac:dyDescent="0.45">
      <c r="D195" s="14">
        <v>44.794520547945204</v>
      </c>
      <c r="E195" s="14">
        <v>45</v>
      </c>
    </row>
    <row r="196" spans="4:5" x14ac:dyDescent="0.45">
      <c r="D196" s="14">
        <v>45.06849315068493</v>
      </c>
      <c r="E196" s="14">
        <v>45</v>
      </c>
    </row>
    <row r="197" spans="4:5" x14ac:dyDescent="0.45">
      <c r="D197" s="14">
        <v>45.342465753424655</v>
      </c>
      <c r="E197" s="14">
        <v>45</v>
      </c>
    </row>
    <row r="198" spans="4:5" x14ac:dyDescent="0.45">
      <c r="D198" s="14">
        <v>45.616438356164387</v>
      </c>
      <c r="E198" s="14">
        <v>45</v>
      </c>
    </row>
    <row r="199" spans="4:5" x14ac:dyDescent="0.45">
      <c r="D199" s="14">
        <v>45.890410958904113</v>
      </c>
      <c r="E199" s="14">
        <v>45</v>
      </c>
    </row>
    <row r="200" spans="4:5" x14ac:dyDescent="0.45">
      <c r="D200" s="14">
        <v>46.164383561643838</v>
      </c>
      <c r="E200" s="14">
        <v>45</v>
      </c>
    </row>
    <row r="201" spans="4:5" x14ac:dyDescent="0.45">
      <c r="D201" s="14">
        <v>46.438356164383563</v>
      </c>
      <c r="E201" s="14">
        <v>45</v>
      </c>
    </row>
    <row r="202" spans="4:5" x14ac:dyDescent="0.45">
      <c r="D202" s="14">
        <v>46.712328767123289</v>
      </c>
      <c r="E202" s="14">
        <v>45</v>
      </c>
    </row>
    <row r="203" spans="4:5" x14ac:dyDescent="0.45">
      <c r="D203" s="14">
        <v>46.986301369863014</v>
      </c>
      <c r="E203" s="14">
        <v>45</v>
      </c>
    </row>
    <row r="204" spans="4:5" x14ac:dyDescent="0.45">
      <c r="D204" s="14">
        <v>47.260273972602739</v>
      </c>
      <c r="E204" s="14">
        <v>45</v>
      </c>
    </row>
    <row r="205" spans="4:5" x14ac:dyDescent="0.45">
      <c r="D205" s="14">
        <v>47.534246575342465</v>
      </c>
      <c r="E205" s="14">
        <v>45</v>
      </c>
    </row>
    <row r="206" spans="4:5" x14ac:dyDescent="0.45">
      <c r="D206" s="14">
        <v>47.80821917808219</v>
      </c>
      <c r="E206" s="14">
        <v>46</v>
      </c>
    </row>
    <row r="207" spans="4:5" x14ac:dyDescent="0.45">
      <c r="D207" s="14">
        <v>48.082191780821915</v>
      </c>
      <c r="E207" s="14">
        <v>46</v>
      </c>
    </row>
    <row r="208" spans="4:5" x14ac:dyDescent="0.45">
      <c r="D208" s="14">
        <v>48.356164383561641</v>
      </c>
      <c r="E208" s="14">
        <v>46</v>
      </c>
    </row>
    <row r="209" spans="4:5" x14ac:dyDescent="0.45">
      <c r="D209" s="14">
        <v>48.630136986301373</v>
      </c>
      <c r="E209" s="14">
        <v>46</v>
      </c>
    </row>
    <row r="210" spans="4:5" x14ac:dyDescent="0.45">
      <c r="D210" s="14">
        <v>48.904109589041099</v>
      </c>
      <c r="E210" s="14">
        <v>46</v>
      </c>
    </row>
    <row r="211" spans="4:5" x14ac:dyDescent="0.45">
      <c r="D211" s="14">
        <v>49.178082191780824</v>
      </c>
      <c r="E211" s="14">
        <v>46</v>
      </c>
    </row>
    <row r="212" spans="4:5" x14ac:dyDescent="0.45">
      <c r="D212" s="14">
        <v>49.452054794520549</v>
      </c>
      <c r="E212" s="14">
        <v>46</v>
      </c>
    </row>
    <row r="213" spans="4:5" x14ac:dyDescent="0.45">
      <c r="D213" s="14">
        <v>49.726027397260275</v>
      </c>
      <c r="E213" s="14">
        <v>46</v>
      </c>
    </row>
    <row r="214" spans="4:5" x14ac:dyDescent="0.45">
      <c r="D214" s="14">
        <v>50</v>
      </c>
      <c r="E214" s="14">
        <v>46</v>
      </c>
    </row>
    <row r="215" spans="4:5" x14ac:dyDescent="0.45">
      <c r="D215" s="14">
        <v>50.273972602739725</v>
      </c>
      <c r="E215" s="14">
        <v>46</v>
      </c>
    </row>
    <row r="216" spans="4:5" x14ac:dyDescent="0.45">
      <c r="D216" s="14">
        <v>50.547945205479451</v>
      </c>
      <c r="E216" s="14">
        <v>47</v>
      </c>
    </row>
    <row r="217" spans="4:5" x14ac:dyDescent="0.45">
      <c r="D217" s="14">
        <v>50.821917808219176</v>
      </c>
      <c r="E217" s="14">
        <v>47</v>
      </c>
    </row>
    <row r="218" spans="4:5" x14ac:dyDescent="0.45">
      <c r="D218" s="14">
        <v>51.095890410958901</v>
      </c>
      <c r="E218" s="14">
        <v>48</v>
      </c>
    </row>
    <row r="219" spans="4:5" x14ac:dyDescent="0.45">
      <c r="D219" s="14">
        <v>51.369863013698634</v>
      </c>
      <c r="E219" s="14">
        <v>48</v>
      </c>
    </row>
    <row r="220" spans="4:5" x14ac:dyDescent="0.45">
      <c r="D220" s="14">
        <v>51.643835616438359</v>
      </c>
      <c r="E220" s="14">
        <v>48</v>
      </c>
    </row>
    <row r="221" spans="4:5" x14ac:dyDescent="0.45">
      <c r="D221" s="14">
        <v>51.917808219178085</v>
      </c>
      <c r="E221" s="14">
        <v>48</v>
      </c>
    </row>
    <row r="222" spans="4:5" x14ac:dyDescent="0.45">
      <c r="D222" s="14">
        <v>52.19178082191781</v>
      </c>
      <c r="E222" s="14">
        <v>48</v>
      </c>
    </row>
    <row r="223" spans="4:5" x14ac:dyDescent="0.45">
      <c r="D223" s="14">
        <v>52.465753424657535</v>
      </c>
      <c r="E223" s="14">
        <v>48</v>
      </c>
    </row>
    <row r="224" spans="4:5" x14ac:dyDescent="0.45">
      <c r="D224" s="14">
        <v>52.739726027397261</v>
      </c>
      <c r="E224" s="14">
        <v>48</v>
      </c>
    </row>
    <row r="225" spans="4:5" x14ac:dyDescent="0.45">
      <c r="D225" s="14">
        <v>53.013698630136986</v>
      </c>
      <c r="E225" s="14">
        <v>48</v>
      </c>
    </row>
    <row r="226" spans="4:5" x14ac:dyDescent="0.45">
      <c r="D226" s="14">
        <v>53.287671232876711</v>
      </c>
      <c r="E226" s="14">
        <v>48</v>
      </c>
    </row>
    <row r="227" spans="4:5" x14ac:dyDescent="0.45">
      <c r="D227" s="14">
        <v>53.561643835616437</v>
      </c>
      <c r="E227" s="14">
        <v>48</v>
      </c>
    </row>
    <row r="228" spans="4:5" x14ac:dyDescent="0.45">
      <c r="D228" s="14">
        <v>53.835616438356162</v>
      </c>
      <c r="E228" s="14">
        <v>48</v>
      </c>
    </row>
    <row r="229" spans="4:5" x14ac:dyDescent="0.45">
      <c r="D229" s="14">
        <v>54.109589041095887</v>
      </c>
      <c r="E229" s="14">
        <v>48</v>
      </c>
    </row>
    <row r="230" spans="4:5" x14ac:dyDescent="0.45">
      <c r="D230" s="14">
        <v>54.38356164383562</v>
      </c>
      <c r="E230" s="14">
        <v>48</v>
      </c>
    </row>
    <row r="231" spans="4:5" x14ac:dyDescent="0.45">
      <c r="D231" s="14">
        <v>54.657534246575345</v>
      </c>
      <c r="E231" s="14">
        <v>49</v>
      </c>
    </row>
    <row r="232" spans="4:5" x14ac:dyDescent="0.45">
      <c r="D232" s="14">
        <v>54.93150684931507</v>
      </c>
      <c r="E232" s="14">
        <v>49</v>
      </c>
    </row>
    <row r="233" spans="4:5" x14ac:dyDescent="0.45">
      <c r="D233" s="14">
        <v>55.205479452054796</v>
      </c>
      <c r="E233" s="14">
        <v>49</v>
      </c>
    </row>
    <row r="234" spans="4:5" x14ac:dyDescent="0.45">
      <c r="D234" s="14">
        <v>55.479452054794521</v>
      </c>
      <c r="E234" s="14">
        <v>50</v>
      </c>
    </row>
    <row r="235" spans="4:5" x14ac:dyDescent="0.45">
      <c r="D235" s="14">
        <v>55.753424657534246</v>
      </c>
      <c r="E235" s="14">
        <v>50</v>
      </c>
    </row>
    <row r="236" spans="4:5" x14ac:dyDescent="0.45">
      <c r="D236" s="14">
        <v>56.027397260273972</v>
      </c>
      <c r="E236" s="14">
        <v>50</v>
      </c>
    </row>
    <row r="237" spans="4:5" x14ac:dyDescent="0.45">
      <c r="D237" s="14">
        <v>56.301369863013697</v>
      </c>
      <c r="E237" s="14">
        <v>50</v>
      </c>
    </row>
    <row r="238" spans="4:5" x14ac:dyDescent="0.45">
      <c r="D238" s="14">
        <v>56.575342465753423</v>
      </c>
      <c r="E238" s="14">
        <v>50</v>
      </c>
    </row>
    <row r="239" spans="4:5" x14ac:dyDescent="0.45">
      <c r="D239" s="14">
        <v>56.849315068493148</v>
      </c>
      <c r="E239" s="14">
        <v>51</v>
      </c>
    </row>
    <row r="240" spans="4:5" x14ac:dyDescent="0.45">
      <c r="D240" s="14">
        <v>57.12328767123288</v>
      </c>
      <c r="E240" s="14">
        <v>51</v>
      </c>
    </row>
    <row r="241" spans="4:5" x14ac:dyDescent="0.45">
      <c r="D241" s="14">
        <v>57.397260273972606</v>
      </c>
      <c r="E241" s="14">
        <v>51</v>
      </c>
    </row>
    <row r="242" spans="4:5" x14ac:dyDescent="0.45">
      <c r="D242" s="14">
        <v>57.671232876712331</v>
      </c>
      <c r="E242" s="14">
        <v>51</v>
      </c>
    </row>
    <row r="243" spans="4:5" x14ac:dyDescent="0.45">
      <c r="D243" s="14">
        <v>57.945205479452056</v>
      </c>
      <c r="E243" s="14">
        <v>52</v>
      </c>
    </row>
    <row r="244" spans="4:5" x14ac:dyDescent="0.45">
      <c r="D244" s="14">
        <v>58.219178082191782</v>
      </c>
      <c r="E244" s="14">
        <v>52</v>
      </c>
    </row>
    <row r="245" spans="4:5" x14ac:dyDescent="0.45">
      <c r="D245" s="14">
        <v>58.493150684931507</v>
      </c>
      <c r="E245" s="14">
        <v>52</v>
      </c>
    </row>
    <row r="246" spans="4:5" x14ac:dyDescent="0.45">
      <c r="D246" s="14">
        <v>58.767123287671232</v>
      </c>
      <c r="E246" s="14">
        <v>52</v>
      </c>
    </row>
    <row r="247" spans="4:5" x14ac:dyDescent="0.45">
      <c r="D247" s="14">
        <v>59.041095890410958</v>
      </c>
      <c r="E247" s="14">
        <v>53</v>
      </c>
    </row>
    <row r="248" spans="4:5" x14ac:dyDescent="0.45">
      <c r="D248" s="14">
        <v>59.315068493150683</v>
      </c>
      <c r="E248" s="14">
        <v>53</v>
      </c>
    </row>
    <row r="249" spans="4:5" x14ac:dyDescent="0.45">
      <c r="D249" s="14">
        <v>59.589041095890408</v>
      </c>
      <c r="E249" s="14">
        <v>53</v>
      </c>
    </row>
    <row r="250" spans="4:5" x14ac:dyDescent="0.45">
      <c r="D250" s="14">
        <v>59.863013698630134</v>
      </c>
      <c r="E250" s="14">
        <v>53</v>
      </c>
    </row>
    <row r="251" spans="4:5" x14ac:dyDescent="0.45">
      <c r="D251" s="14">
        <v>60.136986301369866</v>
      </c>
      <c r="E251" s="14">
        <v>53</v>
      </c>
    </row>
    <row r="252" spans="4:5" x14ac:dyDescent="0.45">
      <c r="D252" s="14">
        <v>60.410958904109592</v>
      </c>
      <c r="E252" s="14">
        <v>53</v>
      </c>
    </row>
    <row r="253" spans="4:5" x14ac:dyDescent="0.45">
      <c r="D253" s="14">
        <v>60.684931506849317</v>
      </c>
      <c r="E253" s="14">
        <v>53</v>
      </c>
    </row>
    <row r="254" spans="4:5" x14ac:dyDescent="0.45">
      <c r="D254" s="14">
        <v>60.958904109589042</v>
      </c>
      <c r="E254" s="14">
        <v>53</v>
      </c>
    </row>
    <row r="255" spans="4:5" x14ac:dyDescent="0.45">
      <c r="D255" s="14">
        <v>61.232876712328768</v>
      </c>
      <c r="E255" s="14">
        <v>54</v>
      </c>
    </row>
    <row r="256" spans="4:5" x14ac:dyDescent="0.45">
      <c r="D256" s="14">
        <v>61.506849315068493</v>
      </c>
      <c r="E256" s="14">
        <v>54</v>
      </c>
    </row>
    <row r="257" spans="4:5" x14ac:dyDescent="0.45">
      <c r="D257" s="14">
        <v>61.780821917808218</v>
      </c>
      <c r="E257" s="14">
        <v>54</v>
      </c>
    </row>
    <row r="258" spans="4:5" x14ac:dyDescent="0.45">
      <c r="D258" s="14">
        <v>62.054794520547944</v>
      </c>
      <c r="E258" s="14">
        <v>54</v>
      </c>
    </row>
    <row r="259" spans="4:5" x14ac:dyDescent="0.45">
      <c r="D259" s="14">
        <v>62.328767123287669</v>
      </c>
      <c r="E259" s="14">
        <v>55</v>
      </c>
    </row>
    <row r="260" spans="4:5" x14ac:dyDescent="0.45">
      <c r="D260" s="14">
        <v>62.602739726027394</v>
      </c>
      <c r="E260" s="14">
        <v>55</v>
      </c>
    </row>
    <row r="261" spans="4:5" x14ac:dyDescent="0.45">
      <c r="D261" s="14">
        <v>62.87671232876712</v>
      </c>
      <c r="E261" s="14">
        <v>55</v>
      </c>
    </row>
    <row r="262" spans="4:5" x14ac:dyDescent="0.45">
      <c r="D262" s="14">
        <v>63.150684931506852</v>
      </c>
      <c r="E262" s="14">
        <v>55</v>
      </c>
    </row>
    <row r="263" spans="4:5" x14ac:dyDescent="0.45">
      <c r="D263" s="14">
        <v>63.424657534246577</v>
      </c>
      <c r="E263" s="14">
        <v>55</v>
      </c>
    </row>
    <row r="264" spans="4:5" x14ac:dyDescent="0.45">
      <c r="D264" s="14">
        <v>63.698630136986303</v>
      </c>
      <c r="E264" s="14">
        <v>55</v>
      </c>
    </row>
    <row r="265" spans="4:5" x14ac:dyDescent="0.45">
      <c r="D265" s="14">
        <v>63.972602739726028</v>
      </c>
      <c r="E265" s="14">
        <v>55</v>
      </c>
    </row>
    <row r="266" spans="4:5" x14ac:dyDescent="0.45">
      <c r="D266" s="14">
        <v>64.246575342465746</v>
      </c>
      <c r="E266" s="14">
        <v>55</v>
      </c>
    </row>
    <row r="267" spans="4:5" x14ac:dyDescent="0.45">
      <c r="D267" s="14">
        <v>64.520547945205479</v>
      </c>
      <c r="E267" s="14">
        <v>55</v>
      </c>
    </row>
    <row r="268" spans="4:5" x14ac:dyDescent="0.45">
      <c r="D268" s="14">
        <v>64.794520547945197</v>
      </c>
      <c r="E268" s="14">
        <v>57</v>
      </c>
    </row>
    <row r="269" spans="4:5" x14ac:dyDescent="0.45">
      <c r="D269" s="14">
        <v>65.06849315068493</v>
      </c>
      <c r="E269" s="14">
        <v>57</v>
      </c>
    </row>
    <row r="270" spans="4:5" x14ac:dyDescent="0.45">
      <c r="D270" s="14">
        <v>65.342465753424648</v>
      </c>
      <c r="E270" s="14">
        <v>57</v>
      </c>
    </row>
    <row r="271" spans="4:5" x14ac:dyDescent="0.45">
      <c r="D271" s="14">
        <v>65.61643835616438</v>
      </c>
      <c r="E271" s="14">
        <v>57</v>
      </c>
    </row>
    <row r="272" spans="4:5" x14ac:dyDescent="0.45">
      <c r="D272" s="14">
        <v>65.890410958904098</v>
      </c>
      <c r="E272" s="14">
        <v>57</v>
      </c>
    </row>
    <row r="273" spans="4:5" x14ac:dyDescent="0.45">
      <c r="D273" s="14">
        <v>66.164383561643831</v>
      </c>
      <c r="E273" s="14">
        <v>58</v>
      </c>
    </row>
    <row r="274" spans="4:5" x14ac:dyDescent="0.45">
      <c r="D274" s="14">
        <v>66.438356164383549</v>
      </c>
      <c r="E274" s="14">
        <v>59</v>
      </c>
    </row>
    <row r="275" spans="4:5" x14ac:dyDescent="0.45">
      <c r="D275" s="14">
        <v>66.712328767123282</v>
      </c>
      <c r="E275" s="14">
        <v>59</v>
      </c>
    </row>
    <row r="276" spans="4:5" x14ac:dyDescent="0.45">
      <c r="D276" s="14">
        <v>66.986301369863</v>
      </c>
      <c r="E276" s="14">
        <v>59</v>
      </c>
    </row>
    <row r="277" spans="4:5" x14ac:dyDescent="0.45">
      <c r="D277" s="14">
        <v>67.260273972602732</v>
      </c>
      <c r="E277" s="14">
        <v>60</v>
      </c>
    </row>
    <row r="278" spans="4:5" x14ac:dyDescent="0.45">
      <c r="D278" s="14">
        <v>67.534246575342465</v>
      </c>
      <c r="E278" s="14">
        <v>60</v>
      </c>
    </row>
    <row r="279" spans="4:5" x14ac:dyDescent="0.45">
      <c r="D279" s="14">
        <v>67.808219178082183</v>
      </c>
      <c r="E279" s="14">
        <v>60</v>
      </c>
    </row>
    <row r="280" spans="4:5" x14ac:dyDescent="0.45">
      <c r="D280" s="14">
        <v>68.082191780821915</v>
      </c>
      <c r="E280" s="14">
        <v>60</v>
      </c>
    </row>
    <row r="281" spans="4:5" x14ac:dyDescent="0.45">
      <c r="D281" s="14">
        <v>68.356164383561634</v>
      </c>
      <c r="E281" s="14">
        <v>60</v>
      </c>
    </row>
    <row r="282" spans="4:5" x14ac:dyDescent="0.45">
      <c r="D282" s="14">
        <v>68.630136986301366</v>
      </c>
      <c r="E282" s="14">
        <v>60</v>
      </c>
    </row>
    <row r="283" spans="4:5" x14ac:dyDescent="0.45">
      <c r="D283" s="14">
        <v>68.904109589041084</v>
      </c>
      <c r="E283" s="14">
        <v>60</v>
      </c>
    </row>
    <row r="284" spans="4:5" x14ac:dyDescent="0.45">
      <c r="D284" s="14">
        <v>69.178082191780817</v>
      </c>
      <c r="E284" s="14">
        <v>60</v>
      </c>
    </row>
    <row r="285" spans="4:5" x14ac:dyDescent="0.45">
      <c r="D285" s="14">
        <v>69.452054794520535</v>
      </c>
      <c r="E285" s="14">
        <v>60</v>
      </c>
    </row>
    <row r="286" spans="4:5" x14ac:dyDescent="0.45">
      <c r="D286" s="14">
        <v>69.726027397260268</v>
      </c>
      <c r="E286" s="14">
        <v>60</v>
      </c>
    </row>
    <row r="287" spans="4:5" x14ac:dyDescent="0.45">
      <c r="D287" s="14">
        <v>69.999999999999986</v>
      </c>
      <c r="E287" s="14">
        <v>61</v>
      </c>
    </row>
    <row r="288" spans="4:5" x14ac:dyDescent="0.45">
      <c r="D288" s="14">
        <v>70.273972602739718</v>
      </c>
      <c r="E288" s="14">
        <v>61</v>
      </c>
    </row>
    <row r="289" spans="4:5" x14ac:dyDescent="0.45">
      <c r="D289" s="14">
        <v>70.547945205479451</v>
      </c>
      <c r="E289" s="14">
        <v>61</v>
      </c>
    </row>
    <row r="290" spans="4:5" x14ac:dyDescent="0.45">
      <c r="D290" s="14">
        <v>70.821917808219169</v>
      </c>
      <c r="E290" s="14">
        <v>61</v>
      </c>
    </row>
    <row r="291" spans="4:5" x14ac:dyDescent="0.45">
      <c r="D291" s="14">
        <v>71.095890410958901</v>
      </c>
      <c r="E291" s="14">
        <v>61</v>
      </c>
    </row>
    <row r="292" spans="4:5" x14ac:dyDescent="0.45">
      <c r="D292" s="14">
        <v>71.36986301369862</v>
      </c>
      <c r="E292" s="14">
        <v>61</v>
      </c>
    </row>
    <row r="293" spans="4:5" x14ac:dyDescent="0.45">
      <c r="D293" s="14">
        <v>71.643835616438352</v>
      </c>
      <c r="E293" s="14">
        <v>61</v>
      </c>
    </row>
    <row r="294" spans="4:5" x14ac:dyDescent="0.45">
      <c r="D294" s="14">
        <v>71.91780821917807</v>
      </c>
      <c r="E294" s="14">
        <v>61</v>
      </c>
    </row>
    <row r="295" spans="4:5" x14ac:dyDescent="0.45">
      <c r="D295" s="14">
        <v>72.191780821917803</v>
      </c>
      <c r="E295" s="14">
        <v>62</v>
      </c>
    </row>
    <row r="296" spans="4:5" x14ac:dyDescent="0.45">
      <c r="D296" s="14">
        <v>72.465753424657521</v>
      </c>
      <c r="E296" s="14">
        <v>63</v>
      </c>
    </row>
    <row r="297" spans="4:5" x14ac:dyDescent="0.45">
      <c r="D297" s="14">
        <v>72.739726027397253</v>
      </c>
      <c r="E297" s="14">
        <v>63</v>
      </c>
    </row>
    <row r="298" spans="4:5" x14ac:dyDescent="0.45">
      <c r="D298" s="14">
        <v>73.013698630136972</v>
      </c>
      <c r="E298" s="14">
        <v>63</v>
      </c>
    </row>
    <row r="299" spans="4:5" x14ac:dyDescent="0.45">
      <c r="D299" s="14">
        <v>73.287671232876704</v>
      </c>
      <c r="E299" s="14">
        <v>63</v>
      </c>
    </row>
    <row r="300" spans="4:5" x14ac:dyDescent="0.45">
      <c r="D300" s="14">
        <v>73.561643835616437</v>
      </c>
      <c r="E300" s="14">
        <v>64</v>
      </c>
    </row>
    <row r="301" spans="4:5" x14ac:dyDescent="0.45">
      <c r="D301" s="14">
        <v>73.835616438356155</v>
      </c>
      <c r="E301" s="14">
        <v>64</v>
      </c>
    </row>
    <row r="302" spans="4:5" x14ac:dyDescent="0.45">
      <c r="D302" s="14">
        <v>74.109589041095887</v>
      </c>
      <c r="E302" s="14">
        <v>64</v>
      </c>
    </row>
    <row r="303" spans="4:5" x14ac:dyDescent="0.45">
      <c r="D303" s="14">
        <v>74.383561643835606</v>
      </c>
      <c r="E303" s="14">
        <v>64</v>
      </c>
    </row>
    <row r="304" spans="4:5" x14ac:dyDescent="0.45">
      <c r="D304" s="14">
        <v>74.657534246575338</v>
      </c>
      <c r="E304" s="14">
        <v>64</v>
      </c>
    </row>
    <row r="305" spans="4:5" x14ac:dyDescent="0.45">
      <c r="D305" s="14">
        <v>74.931506849315056</v>
      </c>
      <c r="E305" s="14">
        <v>65</v>
      </c>
    </row>
    <row r="306" spans="4:5" x14ac:dyDescent="0.45">
      <c r="D306" s="14">
        <v>75.205479452054789</v>
      </c>
      <c r="E306" s="14">
        <v>65</v>
      </c>
    </row>
    <row r="307" spans="4:5" x14ac:dyDescent="0.45">
      <c r="D307" s="14">
        <v>75.479452054794507</v>
      </c>
      <c r="E307" s="14">
        <v>66</v>
      </c>
    </row>
    <row r="308" spans="4:5" x14ac:dyDescent="0.45">
      <c r="D308" s="14">
        <v>75.753424657534239</v>
      </c>
      <c r="E308" s="14">
        <v>66</v>
      </c>
    </row>
    <row r="309" spans="4:5" x14ac:dyDescent="0.45">
      <c r="D309" s="14">
        <v>76.027397260273958</v>
      </c>
      <c r="E309" s="14">
        <v>67</v>
      </c>
    </row>
    <row r="310" spans="4:5" x14ac:dyDescent="0.45">
      <c r="D310" s="14">
        <v>76.30136986301369</v>
      </c>
      <c r="E310" s="14">
        <v>67</v>
      </c>
    </row>
    <row r="311" spans="4:5" x14ac:dyDescent="0.45">
      <c r="D311" s="14">
        <v>76.575342465753423</v>
      </c>
      <c r="E311" s="14">
        <v>67</v>
      </c>
    </row>
    <row r="312" spans="4:5" x14ac:dyDescent="0.45">
      <c r="D312" s="14">
        <v>76.849315068493141</v>
      </c>
      <c r="E312" s="14">
        <v>67</v>
      </c>
    </row>
    <row r="313" spans="4:5" x14ac:dyDescent="0.45">
      <c r="D313" s="14">
        <v>77.123287671232873</v>
      </c>
      <c r="E313" s="14">
        <v>67</v>
      </c>
    </row>
    <row r="314" spans="4:5" x14ac:dyDescent="0.45">
      <c r="D314" s="14">
        <v>77.397260273972591</v>
      </c>
      <c r="E314" s="14">
        <v>68</v>
      </c>
    </row>
    <row r="315" spans="4:5" x14ac:dyDescent="0.45">
      <c r="D315" s="14">
        <v>77.671232876712324</v>
      </c>
      <c r="E315" s="14">
        <v>68</v>
      </c>
    </row>
    <row r="316" spans="4:5" x14ac:dyDescent="0.45">
      <c r="D316" s="14">
        <v>77.945205479452042</v>
      </c>
      <c r="E316" s="14">
        <v>68</v>
      </c>
    </row>
    <row r="317" spans="4:5" x14ac:dyDescent="0.45">
      <c r="D317" s="14">
        <v>78.219178082191775</v>
      </c>
      <c r="E317" s="14">
        <v>69</v>
      </c>
    </row>
    <row r="318" spans="4:5" x14ac:dyDescent="0.45">
      <c r="D318" s="14">
        <v>78.493150684931493</v>
      </c>
      <c r="E318" s="14">
        <v>69</v>
      </c>
    </row>
    <row r="319" spans="4:5" x14ac:dyDescent="0.45">
      <c r="D319" s="14">
        <v>78.767123287671225</v>
      </c>
      <c r="E319" s="14">
        <v>70</v>
      </c>
    </row>
    <row r="320" spans="4:5" x14ac:dyDescent="0.45">
      <c r="D320" s="14">
        <v>79.041095890410958</v>
      </c>
      <c r="E320" s="14">
        <v>70</v>
      </c>
    </row>
    <row r="321" spans="4:5" x14ac:dyDescent="0.45">
      <c r="D321" s="14">
        <v>79.315068493150676</v>
      </c>
      <c r="E321" s="14">
        <v>70</v>
      </c>
    </row>
    <row r="322" spans="4:5" x14ac:dyDescent="0.45">
      <c r="D322" s="14">
        <v>79.589041095890408</v>
      </c>
      <c r="E322" s="14">
        <v>70</v>
      </c>
    </row>
    <row r="323" spans="4:5" x14ac:dyDescent="0.45">
      <c r="D323" s="14">
        <v>79.863013698630127</v>
      </c>
      <c r="E323" s="14">
        <v>70</v>
      </c>
    </row>
    <row r="324" spans="4:5" x14ac:dyDescent="0.45">
      <c r="D324" s="14">
        <v>80.136986301369859</v>
      </c>
      <c r="E324" s="14">
        <v>70</v>
      </c>
    </row>
    <row r="325" spans="4:5" x14ac:dyDescent="0.45">
      <c r="D325" s="14">
        <v>80.410958904109577</v>
      </c>
      <c r="E325" s="14">
        <v>70</v>
      </c>
    </row>
    <row r="326" spans="4:5" x14ac:dyDescent="0.45">
      <c r="D326" s="14">
        <v>80.68493150684931</v>
      </c>
      <c r="E326" s="14">
        <v>70</v>
      </c>
    </row>
    <row r="327" spans="4:5" x14ac:dyDescent="0.45">
      <c r="D327" s="14">
        <v>80.958904109589028</v>
      </c>
      <c r="E327" s="14">
        <v>71</v>
      </c>
    </row>
    <row r="328" spans="4:5" x14ac:dyDescent="0.45">
      <c r="D328" s="14">
        <v>81.232876712328761</v>
      </c>
      <c r="E328" s="14">
        <v>71</v>
      </c>
    </row>
    <row r="329" spans="4:5" x14ac:dyDescent="0.45">
      <c r="D329" s="14">
        <v>81.506849315068479</v>
      </c>
      <c r="E329" s="14">
        <v>72</v>
      </c>
    </row>
    <row r="330" spans="4:5" x14ac:dyDescent="0.45">
      <c r="D330" s="14">
        <v>81.780821917808211</v>
      </c>
      <c r="E330" s="14">
        <v>73</v>
      </c>
    </row>
    <row r="331" spans="4:5" x14ac:dyDescent="0.45">
      <c r="D331" s="14">
        <v>82.054794520547944</v>
      </c>
      <c r="E331" s="14">
        <v>73</v>
      </c>
    </row>
    <row r="332" spans="4:5" x14ac:dyDescent="0.45">
      <c r="D332" s="14">
        <v>82.328767123287662</v>
      </c>
      <c r="E332" s="14">
        <v>73</v>
      </c>
    </row>
    <row r="333" spans="4:5" x14ac:dyDescent="0.45">
      <c r="D333" s="14">
        <v>82.602739726027394</v>
      </c>
      <c r="E333" s="14">
        <v>73</v>
      </c>
    </row>
    <row r="334" spans="4:5" x14ac:dyDescent="0.45">
      <c r="D334" s="14">
        <v>82.876712328767113</v>
      </c>
      <c r="E334" s="14">
        <v>75</v>
      </c>
    </row>
    <row r="335" spans="4:5" x14ac:dyDescent="0.45">
      <c r="D335" s="14">
        <v>83.150684931506845</v>
      </c>
      <c r="E335" s="14">
        <v>75</v>
      </c>
    </row>
    <row r="336" spans="4:5" x14ac:dyDescent="0.45">
      <c r="D336" s="14">
        <v>83.424657534246563</v>
      </c>
      <c r="E336" s="14">
        <v>75</v>
      </c>
    </row>
    <row r="337" spans="4:5" x14ac:dyDescent="0.45">
      <c r="D337" s="14">
        <v>83.698630136986296</v>
      </c>
      <c r="E337" s="14">
        <v>75</v>
      </c>
    </row>
    <row r="338" spans="4:5" x14ac:dyDescent="0.45">
      <c r="D338" s="14">
        <v>83.972602739726014</v>
      </c>
      <c r="E338" s="14">
        <v>75</v>
      </c>
    </row>
    <row r="339" spans="4:5" x14ac:dyDescent="0.45">
      <c r="D339" s="14">
        <v>84.246575342465746</v>
      </c>
      <c r="E339" s="14">
        <v>75</v>
      </c>
    </row>
    <row r="340" spans="4:5" x14ac:dyDescent="0.45">
      <c r="D340" s="14">
        <v>84.520547945205465</v>
      </c>
      <c r="E340" s="14">
        <v>75</v>
      </c>
    </row>
    <row r="341" spans="4:5" x14ac:dyDescent="0.45">
      <c r="D341" s="14">
        <v>84.794520547945197</v>
      </c>
      <c r="E341" s="14">
        <v>76</v>
      </c>
    </row>
    <row r="342" spans="4:5" x14ac:dyDescent="0.45">
      <c r="D342" s="14">
        <v>85.06849315068493</v>
      </c>
      <c r="E342" s="14">
        <v>76</v>
      </c>
    </row>
    <row r="343" spans="4:5" x14ac:dyDescent="0.45">
      <c r="D343" s="14">
        <v>85.342465753424648</v>
      </c>
      <c r="E343" s="14">
        <v>76</v>
      </c>
    </row>
    <row r="344" spans="4:5" x14ac:dyDescent="0.45">
      <c r="D344" s="14">
        <v>85.61643835616438</v>
      </c>
      <c r="E344" s="14">
        <v>77</v>
      </c>
    </row>
    <row r="345" spans="4:5" x14ac:dyDescent="0.45">
      <c r="D345" s="14">
        <v>85.890410958904098</v>
      </c>
      <c r="E345" s="14">
        <v>77</v>
      </c>
    </row>
    <row r="346" spans="4:5" x14ac:dyDescent="0.45">
      <c r="D346" s="14">
        <v>86.164383561643831</v>
      </c>
      <c r="E346" s="14">
        <v>77</v>
      </c>
    </row>
    <row r="347" spans="4:5" x14ac:dyDescent="0.45">
      <c r="D347" s="14">
        <v>86.438356164383549</v>
      </c>
      <c r="E347" s="14">
        <v>77</v>
      </c>
    </row>
    <row r="348" spans="4:5" x14ac:dyDescent="0.45">
      <c r="D348" s="14">
        <v>86.712328767123282</v>
      </c>
      <c r="E348" s="14">
        <v>77</v>
      </c>
    </row>
    <row r="349" spans="4:5" x14ac:dyDescent="0.45">
      <c r="D349" s="14">
        <v>86.986301369863</v>
      </c>
      <c r="E349" s="14">
        <v>78</v>
      </c>
    </row>
    <row r="350" spans="4:5" x14ac:dyDescent="0.45">
      <c r="D350" s="14">
        <v>87.260273972602732</v>
      </c>
      <c r="E350" s="14">
        <v>80</v>
      </c>
    </row>
    <row r="351" spans="4:5" x14ac:dyDescent="0.45">
      <c r="D351" s="14">
        <v>87.534246575342451</v>
      </c>
      <c r="E351" s="14">
        <v>80</v>
      </c>
    </row>
    <row r="352" spans="4:5" x14ac:dyDescent="0.45">
      <c r="D352" s="14">
        <v>87.808219178082183</v>
      </c>
      <c r="E352" s="14">
        <v>81</v>
      </c>
    </row>
    <row r="353" spans="4:5" x14ac:dyDescent="0.45">
      <c r="D353" s="14">
        <v>88.082191780821915</v>
      </c>
      <c r="E353" s="14">
        <v>81</v>
      </c>
    </row>
    <row r="354" spans="4:5" x14ac:dyDescent="0.45">
      <c r="D354" s="14">
        <v>88.356164383561634</v>
      </c>
      <c r="E354" s="14">
        <v>82</v>
      </c>
    </row>
    <row r="355" spans="4:5" x14ac:dyDescent="0.45">
      <c r="D355" s="14">
        <v>88.630136986301366</v>
      </c>
      <c r="E355" s="14">
        <v>82</v>
      </c>
    </row>
    <row r="356" spans="4:5" x14ac:dyDescent="0.45">
      <c r="D356" s="14">
        <v>88.904109589041084</v>
      </c>
      <c r="E356" s="14">
        <v>82</v>
      </c>
    </row>
    <row r="357" spans="4:5" x14ac:dyDescent="0.45">
      <c r="D357" s="14">
        <v>89.178082191780817</v>
      </c>
      <c r="E357" s="14">
        <v>83</v>
      </c>
    </row>
    <row r="358" spans="4:5" x14ac:dyDescent="0.45">
      <c r="D358" s="14">
        <v>89.452054794520535</v>
      </c>
      <c r="E358" s="14">
        <v>85</v>
      </c>
    </row>
    <row r="359" spans="4:5" x14ac:dyDescent="0.45">
      <c r="D359" s="14">
        <v>89.726027397260268</v>
      </c>
      <c r="E359" s="14">
        <v>85</v>
      </c>
    </row>
    <row r="360" spans="4:5" x14ac:dyDescent="0.45">
      <c r="D360" s="14">
        <v>89.999999999999986</v>
      </c>
      <c r="E360" s="14">
        <v>85</v>
      </c>
    </row>
    <row r="361" spans="4:5" x14ac:dyDescent="0.45">
      <c r="D361" s="14">
        <v>90.273972602739718</v>
      </c>
      <c r="E361" s="14">
        <v>85</v>
      </c>
    </row>
    <row r="362" spans="4:5" x14ac:dyDescent="0.45">
      <c r="D362" s="14">
        <v>90.547945205479436</v>
      </c>
      <c r="E362" s="14">
        <v>85</v>
      </c>
    </row>
    <row r="363" spans="4:5" x14ac:dyDescent="0.45">
      <c r="D363" s="14">
        <v>90.821917808219169</v>
      </c>
      <c r="E363" s="14">
        <v>85</v>
      </c>
    </row>
    <row r="364" spans="4:5" x14ac:dyDescent="0.45">
      <c r="D364" s="14">
        <v>91.095890410958901</v>
      </c>
      <c r="E364" s="14">
        <v>85</v>
      </c>
    </row>
    <row r="365" spans="4:5" x14ac:dyDescent="0.45">
      <c r="D365" s="14">
        <v>91.36986301369862</v>
      </c>
      <c r="E365" s="14">
        <v>85</v>
      </c>
    </row>
    <row r="366" spans="4:5" x14ac:dyDescent="0.45">
      <c r="D366" s="14">
        <v>91.643835616438352</v>
      </c>
      <c r="E366" s="14">
        <v>85</v>
      </c>
    </row>
    <row r="367" spans="4:5" x14ac:dyDescent="0.45">
      <c r="D367" s="14">
        <v>91.91780821917807</v>
      </c>
      <c r="E367" s="14">
        <v>86</v>
      </c>
    </row>
    <row r="368" spans="4:5" x14ac:dyDescent="0.45">
      <c r="D368" s="14">
        <v>92.191780821917803</v>
      </c>
      <c r="E368" s="14">
        <v>87</v>
      </c>
    </row>
    <row r="369" spans="4:5" x14ac:dyDescent="0.45">
      <c r="D369" s="14">
        <v>92.465753424657521</v>
      </c>
      <c r="E369" s="14">
        <v>87</v>
      </c>
    </row>
    <row r="370" spans="4:5" x14ac:dyDescent="0.45">
      <c r="D370" s="14">
        <v>92.739726027397253</v>
      </c>
      <c r="E370" s="14">
        <v>87</v>
      </c>
    </row>
    <row r="371" spans="4:5" x14ac:dyDescent="0.45">
      <c r="D371" s="14">
        <v>93.013698630136972</v>
      </c>
      <c r="E371" s="14">
        <v>88</v>
      </c>
    </row>
    <row r="372" spans="4:5" x14ac:dyDescent="0.45">
      <c r="D372" s="14">
        <v>93.287671232876704</v>
      </c>
      <c r="E372" s="14">
        <v>88</v>
      </c>
    </row>
    <row r="373" spans="4:5" x14ac:dyDescent="0.45">
      <c r="D373" s="14">
        <v>93.561643835616422</v>
      </c>
      <c r="E373" s="14">
        <v>90</v>
      </c>
    </row>
    <row r="374" spans="4:5" x14ac:dyDescent="0.45">
      <c r="D374" s="14">
        <v>93.835616438356155</v>
      </c>
      <c r="E374" s="14">
        <v>90</v>
      </c>
    </row>
    <row r="375" spans="4:5" x14ac:dyDescent="0.45">
      <c r="D375" s="14">
        <v>94.109589041095887</v>
      </c>
      <c r="E375" s="14">
        <v>90</v>
      </c>
    </row>
    <row r="376" spans="4:5" x14ac:dyDescent="0.45">
      <c r="D376" s="14">
        <v>94.383561643835606</v>
      </c>
      <c r="E376" s="14">
        <v>90</v>
      </c>
    </row>
    <row r="377" spans="4:5" x14ac:dyDescent="0.45">
      <c r="D377" s="14">
        <v>94.657534246575338</v>
      </c>
      <c r="E377" s="14">
        <v>91</v>
      </c>
    </row>
    <row r="378" spans="4:5" x14ac:dyDescent="0.45">
      <c r="D378" s="14">
        <v>94.931506849315056</v>
      </c>
      <c r="E378" s="14">
        <v>91</v>
      </c>
    </row>
    <row r="379" spans="4:5" x14ac:dyDescent="0.45">
      <c r="D379" s="14">
        <v>95.205479452054789</v>
      </c>
      <c r="E379" s="14">
        <v>92</v>
      </c>
    </row>
    <row r="380" spans="4:5" x14ac:dyDescent="0.45">
      <c r="D380" s="14">
        <v>95.479452054794507</v>
      </c>
      <c r="E380" s="14">
        <v>96</v>
      </c>
    </row>
    <row r="381" spans="4:5" x14ac:dyDescent="0.45">
      <c r="D381" s="14">
        <v>95.753424657534239</v>
      </c>
      <c r="E381" s="14">
        <v>97</v>
      </c>
    </row>
    <row r="382" spans="4:5" x14ac:dyDescent="0.45">
      <c r="D382" s="14">
        <v>96.027397260273958</v>
      </c>
      <c r="E382" s="14">
        <v>97</v>
      </c>
    </row>
    <row r="383" spans="4:5" x14ac:dyDescent="0.45">
      <c r="D383" s="14">
        <v>96.30136986301369</v>
      </c>
      <c r="E383" s="14">
        <v>98</v>
      </c>
    </row>
    <row r="384" spans="4:5" x14ac:dyDescent="0.45">
      <c r="D384" s="14">
        <v>96.575342465753408</v>
      </c>
      <c r="E384" s="14">
        <v>100</v>
      </c>
    </row>
    <row r="385" spans="4:5" x14ac:dyDescent="0.45">
      <c r="D385" s="14">
        <v>96.849315068493141</v>
      </c>
      <c r="E385" s="14">
        <v>100</v>
      </c>
    </row>
    <row r="386" spans="4:5" x14ac:dyDescent="0.45">
      <c r="D386" s="14">
        <v>97.123287671232873</v>
      </c>
      <c r="E386" s="14">
        <v>100</v>
      </c>
    </row>
    <row r="387" spans="4:5" x14ac:dyDescent="0.45">
      <c r="D387" s="14">
        <v>97.397260273972591</v>
      </c>
      <c r="E387" s="14">
        <v>100</v>
      </c>
    </row>
    <row r="388" spans="4:5" x14ac:dyDescent="0.45">
      <c r="D388" s="14">
        <v>97.671232876712324</v>
      </c>
      <c r="E388" s="14">
        <v>105</v>
      </c>
    </row>
    <row r="389" spans="4:5" x14ac:dyDescent="0.45">
      <c r="D389" s="14">
        <v>97.945205479452042</v>
      </c>
      <c r="E389" s="14">
        <v>105</v>
      </c>
    </row>
    <row r="390" spans="4:5" x14ac:dyDescent="0.45">
      <c r="D390" s="14">
        <v>98.219178082191775</v>
      </c>
      <c r="E390" s="14">
        <v>115</v>
      </c>
    </row>
    <row r="391" spans="4:5" x14ac:dyDescent="0.45">
      <c r="D391" s="14">
        <v>98.493150684931493</v>
      </c>
      <c r="E391" s="14">
        <v>120</v>
      </c>
    </row>
    <row r="392" spans="4:5" x14ac:dyDescent="0.45">
      <c r="D392" s="14">
        <v>98.767123287671225</v>
      </c>
      <c r="E392" s="14">
        <v>125</v>
      </c>
    </row>
    <row r="393" spans="4:5" x14ac:dyDescent="0.45">
      <c r="D393" s="14">
        <v>99.041095890410944</v>
      </c>
      <c r="E393" s="14">
        <v>125</v>
      </c>
    </row>
    <row r="394" spans="4:5" x14ac:dyDescent="0.45">
      <c r="D394" s="14">
        <v>99.315068493150676</v>
      </c>
      <c r="E394" s="14">
        <v>130</v>
      </c>
    </row>
    <row r="395" spans="4:5" x14ac:dyDescent="0.45">
      <c r="D395" s="14">
        <v>99.589041095890408</v>
      </c>
      <c r="E395" s="14">
        <v>130</v>
      </c>
    </row>
    <row r="396" spans="4:5" ht="14.65" thickBot="1" x14ac:dyDescent="0.5">
      <c r="D396" s="15">
        <v>99.863013698630127</v>
      </c>
      <c r="E396" s="15">
        <v>135</v>
      </c>
    </row>
  </sheetData>
  <sortState xmlns:xlrd2="http://schemas.microsoft.com/office/spreadsheetml/2017/richdata2" ref="E31:E395">
    <sortCondition ref="E31"/>
  </sortState>
  <mergeCells count="1">
    <mergeCell ref="A1:C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BA1E7-2FF6-4EC0-BEA3-6409DDC0669D}">
  <dimension ref="A1:X1019"/>
  <sheetViews>
    <sheetView workbookViewId="0">
      <selection activeCell="J4" sqref="J4"/>
    </sheetView>
  </sheetViews>
  <sheetFormatPr defaultRowHeight="14.25" x14ac:dyDescent="0.45"/>
  <cols>
    <col min="1" max="1" width="13.33203125" bestFit="1" customWidth="1"/>
    <col min="2" max="2" width="13.59765625" bestFit="1" customWidth="1"/>
    <col min="3" max="3" width="11.73046875" bestFit="1" customWidth="1"/>
    <col min="4" max="6" width="11.73046875" customWidth="1"/>
    <col min="7" max="7" width="14" customWidth="1"/>
    <col min="8" max="8" width="14.73046875" customWidth="1"/>
    <col min="9" max="9" width="15.59765625" customWidth="1"/>
    <col min="10" max="10" width="15.06640625" bestFit="1" customWidth="1"/>
    <col min="11" max="11" width="18" bestFit="1" customWidth="1"/>
    <col min="12" max="14" width="18" customWidth="1"/>
    <col min="15" max="15" width="9.06640625" style="2"/>
    <col min="16" max="16" width="11.86328125" style="2" customWidth="1"/>
    <col min="17" max="17" width="15.06640625" style="2" bestFit="1" customWidth="1"/>
    <col min="18" max="18" width="11.73046875" style="2" bestFit="1" customWidth="1"/>
    <col min="19" max="24" width="9.06640625" style="2"/>
  </cols>
  <sheetData>
    <row r="1" spans="1:24" x14ac:dyDescent="0.45">
      <c r="A1" t="s">
        <v>7</v>
      </c>
      <c r="O1"/>
      <c r="P1"/>
      <c r="Q1"/>
      <c r="R1"/>
      <c r="S1"/>
      <c r="T1"/>
      <c r="U1"/>
      <c r="V1"/>
      <c r="W1"/>
      <c r="X1"/>
    </row>
    <row r="2" spans="1:24" x14ac:dyDescent="0.45">
      <c r="O2"/>
      <c r="P2"/>
      <c r="Q2"/>
      <c r="R2"/>
      <c r="S2"/>
      <c r="T2"/>
      <c r="U2"/>
      <c r="V2"/>
      <c r="W2"/>
      <c r="X2"/>
    </row>
    <row r="3" spans="1:24" x14ac:dyDescent="0.45">
      <c r="J3" s="74"/>
      <c r="O3"/>
      <c r="P3"/>
      <c r="Q3"/>
      <c r="R3"/>
      <c r="S3"/>
      <c r="T3"/>
      <c r="U3"/>
      <c r="V3"/>
      <c r="W3"/>
      <c r="X3"/>
    </row>
    <row r="4" spans="1:24" ht="14.65" thickBot="1" x14ac:dyDescent="0.5">
      <c r="J4" s="8"/>
      <c r="L4" s="2"/>
      <c r="M4" s="2"/>
      <c r="N4" s="2"/>
    </row>
    <row r="5" spans="1:24" ht="15" thickTop="1" thickBot="1" x14ac:dyDescent="0.5">
      <c r="A5" s="42" t="s">
        <v>20</v>
      </c>
      <c r="B5" s="42" t="s">
        <v>55</v>
      </c>
      <c r="C5" s="42" t="s">
        <v>56</v>
      </c>
      <c r="D5" s="3"/>
      <c r="E5" s="3"/>
      <c r="F5" s="3"/>
      <c r="H5" s="98" t="s">
        <v>82</v>
      </c>
      <c r="I5" s="99"/>
      <c r="J5" s="96" t="s">
        <v>83</v>
      </c>
      <c r="K5" s="97"/>
      <c r="L5" s="55"/>
      <c r="M5" s="55"/>
      <c r="N5" s="55"/>
      <c r="O5" s="98" t="s">
        <v>84</v>
      </c>
      <c r="P5" s="99"/>
      <c r="Q5" s="96" t="s">
        <v>100</v>
      </c>
      <c r="R5" s="97"/>
    </row>
    <row r="6" spans="1:24" ht="14.65" thickBot="1" x14ac:dyDescent="0.5">
      <c r="A6" s="43" t="s">
        <v>7</v>
      </c>
      <c r="B6" s="44">
        <f ca="1">TRUNC(_xlfn.NORM.INV(RAND(),1.43,0.5),2)</f>
        <v>1.1499999999999999</v>
      </c>
      <c r="C6" s="44">
        <f ca="1">TRUNC(_xlfn.BETA.INV(RAND(),1,2),2)</f>
        <v>0.28000000000000003</v>
      </c>
      <c r="D6" s="2"/>
      <c r="E6" s="2"/>
      <c r="F6" s="2"/>
      <c r="H6" s="12" t="s">
        <v>58</v>
      </c>
      <c r="I6" s="54" t="s">
        <v>17</v>
      </c>
      <c r="J6" s="75" t="s">
        <v>61</v>
      </c>
      <c r="K6" s="76">
        <f>AVERAGE(Profit)</f>
        <v>73.238880000000165</v>
      </c>
      <c r="L6" s="2"/>
      <c r="M6" s="2"/>
      <c r="N6" s="2"/>
      <c r="O6" s="12" t="s">
        <v>58</v>
      </c>
      <c r="P6" s="54" t="s">
        <v>17</v>
      </c>
      <c r="Q6" s="75" t="s">
        <v>61</v>
      </c>
      <c r="R6" s="76">
        <f>AVERAGE(profit7)</f>
        <v>106.48694000000009</v>
      </c>
    </row>
    <row r="7" spans="1:24" ht="14.65" thickBot="1" x14ac:dyDescent="0.5">
      <c r="A7" s="102" t="s">
        <v>60</v>
      </c>
      <c r="B7" s="103"/>
      <c r="C7" s="104"/>
      <c r="D7" s="55"/>
      <c r="E7" s="55"/>
      <c r="F7" s="55"/>
      <c r="H7" s="12">
        <v>1</v>
      </c>
      <c r="I7" s="13">
        <v>-65.14</v>
      </c>
      <c r="J7" s="77" t="s">
        <v>62</v>
      </c>
      <c r="K7" s="78">
        <f>MIN(Profit)</f>
        <v>-320.95</v>
      </c>
      <c r="L7" s="2"/>
      <c r="M7" s="2"/>
      <c r="N7" s="2"/>
      <c r="O7" s="12">
        <v>1</v>
      </c>
      <c r="P7" s="13">
        <v>317.33000000000004</v>
      </c>
      <c r="Q7" s="77" t="s">
        <v>62</v>
      </c>
      <c r="R7" s="78">
        <f>MIN(profit7)</f>
        <v>-386.18999999999994</v>
      </c>
    </row>
    <row r="8" spans="1:24" x14ac:dyDescent="0.45">
      <c r="A8" s="40" t="s">
        <v>14</v>
      </c>
      <c r="B8" s="26"/>
      <c r="C8" s="41" t="s">
        <v>59</v>
      </c>
      <c r="D8" s="3"/>
      <c r="E8" s="3"/>
      <c r="F8" s="3"/>
      <c r="H8" s="12">
        <v>2</v>
      </c>
      <c r="I8" s="54">
        <v>144.82999999999998</v>
      </c>
      <c r="J8" s="77" t="s">
        <v>63</v>
      </c>
      <c r="K8" s="78">
        <f>MAX(Profit)</f>
        <v>432.27999999999992</v>
      </c>
      <c r="L8" s="2"/>
      <c r="M8" s="2"/>
      <c r="N8" s="2"/>
      <c r="O8" s="12">
        <v>2</v>
      </c>
      <c r="P8" s="54">
        <v>42.56</v>
      </c>
      <c r="Q8" s="77" t="s">
        <v>63</v>
      </c>
      <c r="R8" s="78">
        <f>MAX(profit7)</f>
        <v>570.94999999999993</v>
      </c>
    </row>
    <row r="9" spans="1:24" x14ac:dyDescent="0.45">
      <c r="A9" s="20">
        <v>0</v>
      </c>
      <c r="B9" s="21">
        <v>0.3</v>
      </c>
      <c r="C9" s="22">
        <v>0.2</v>
      </c>
      <c r="D9" s="9"/>
      <c r="E9" s="9"/>
      <c r="F9" s="9"/>
      <c r="H9" s="12">
        <v>3</v>
      </c>
      <c r="I9" s="54">
        <v>-53.2</v>
      </c>
      <c r="J9" s="77" t="s">
        <v>64</v>
      </c>
      <c r="K9" s="78">
        <f>_xlfn.STDEV.S(Profit)</f>
        <v>105.88831968631651</v>
      </c>
      <c r="L9" s="2"/>
      <c r="M9" s="2"/>
      <c r="N9" s="2"/>
      <c r="O9" s="12">
        <v>3</v>
      </c>
      <c r="P9" s="54">
        <v>36.049999999999997</v>
      </c>
      <c r="Q9" s="77" t="s">
        <v>64</v>
      </c>
      <c r="R9" s="78">
        <f>_xlfn.STDEV.S(profit7)</f>
        <v>130.56872689077667</v>
      </c>
    </row>
    <row r="10" spans="1:24" x14ac:dyDescent="0.45">
      <c r="A10" s="20">
        <v>0.3</v>
      </c>
      <c r="B10" s="21">
        <v>0.6</v>
      </c>
      <c r="C10" s="22">
        <v>0.2</v>
      </c>
      <c r="D10" s="9"/>
      <c r="E10" s="9"/>
      <c r="F10" s="9"/>
      <c r="H10" s="12">
        <v>4</v>
      </c>
      <c r="I10" s="54">
        <v>-6.1000000000000085</v>
      </c>
      <c r="J10" s="77" t="s">
        <v>65</v>
      </c>
      <c r="K10" s="78">
        <f>COUNTIF(Profit,"&lt;0")/COUNT(Profit)</f>
        <v>0.23899999999999999</v>
      </c>
      <c r="L10" s="2"/>
      <c r="M10" s="2"/>
      <c r="N10" s="2"/>
      <c r="O10" s="12">
        <v>4</v>
      </c>
      <c r="P10" s="54">
        <v>46.400000000000006</v>
      </c>
      <c r="Q10" s="77" t="s">
        <v>65</v>
      </c>
      <c r="R10" s="78">
        <f>COUNTIF(profit7,"&lt;0")/COUNT(profit7)</f>
        <v>0.223</v>
      </c>
    </row>
    <row r="11" spans="1:24" x14ac:dyDescent="0.45">
      <c r="A11" s="20">
        <v>0.6</v>
      </c>
      <c r="B11" s="21">
        <v>0.9</v>
      </c>
      <c r="C11" s="22">
        <v>0.5</v>
      </c>
      <c r="D11" s="9"/>
      <c r="E11" s="9"/>
      <c r="F11" s="9"/>
      <c r="H11" s="12">
        <v>5</v>
      </c>
      <c r="I11" s="54">
        <v>96.519999999999968</v>
      </c>
      <c r="J11" s="77" t="s">
        <v>66</v>
      </c>
      <c r="K11" s="78">
        <f>COUNTIF(Profit,"&gt;250")</f>
        <v>45</v>
      </c>
      <c r="L11" s="2"/>
      <c r="M11" s="2"/>
      <c r="N11" s="2"/>
      <c r="O11" s="12">
        <v>5</v>
      </c>
      <c r="P11" s="54">
        <v>182.41999999999996</v>
      </c>
      <c r="Q11" s="77" t="s">
        <v>66</v>
      </c>
      <c r="R11" s="78">
        <f>COUNTIF(profit7,"&gt;250")</f>
        <v>132</v>
      </c>
    </row>
    <row r="12" spans="1:24" x14ac:dyDescent="0.45">
      <c r="A12" s="23">
        <v>0.9</v>
      </c>
      <c r="B12" s="24">
        <v>1</v>
      </c>
      <c r="C12" s="25">
        <v>0.8</v>
      </c>
      <c r="D12" s="9"/>
      <c r="E12" s="9"/>
      <c r="F12" s="9"/>
      <c r="H12" s="12">
        <v>6</v>
      </c>
      <c r="I12" s="54">
        <v>78.89</v>
      </c>
      <c r="J12" s="77" t="s">
        <v>67</v>
      </c>
      <c r="K12" s="78">
        <f>K11/COUNT(Profit)</f>
        <v>4.4999999999999998E-2</v>
      </c>
      <c r="L12" s="2"/>
      <c r="M12" s="2"/>
      <c r="N12" s="2"/>
      <c r="O12" s="12">
        <v>6</v>
      </c>
      <c r="P12" s="54">
        <v>-53.2</v>
      </c>
      <c r="Q12" s="77" t="s">
        <v>67</v>
      </c>
      <c r="R12" s="78">
        <f>R11/COUNT(Profit)</f>
        <v>0.13200000000000001</v>
      </c>
    </row>
    <row r="13" spans="1:24" x14ac:dyDescent="0.45">
      <c r="A13" s="39" t="s">
        <v>13</v>
      </c>
      <c r="H13" s="12">
        <v>7</v>
      </c>
      <c r="I13" s="54">
        <v>-4.8400000000000034</v>
      </c>
      <c r="J13" s="105" t="s">
        <v>88</v>
      </c>
      <c r="K13" s="78">
        <f>K6-_xlfn.CONFIDENCE.T(0.05,K9,1000)</f>
        <v>66.668013608743763</v>
      </c>
      <c r="L13" s="2"/>
      <c r="M13" s="2"/>
      <c r="N13" s="2"/>
      <c r="O13" s="12">
        <v>7</v>
      </c>
      <c r="P13" s="54">
        <v>107.69000000000001</v>
      </c>
      <c r="Q13" s="105" t="s">
        <v>88</v>
      </c>
      <c r="R13" s="78">
        <f>R6-_xlfn.CONFIDENCE.T(0.05,R9,1000)</f>
        <v>98.384538698163112</v>
      </c>
    </row>
    <row r="14" spans="1:24" ht="14.65" thickBot="1" x14ac:dyDescent="0.5">
      <c r="A14" s="19">
        <f ca="1">TRUNC(_xlfn.NORM.INV(RAND(),32.7,26.8),0)</f>
        <v>70</v>
      </c>
      <c r="H14" s="12">
        <v>8</v>
      </c>
      <c r="I14" s="54">
        <v>176.29999999999995</v>
      </c>
      <c r="J14" s="106"/>
      <c r="K14" s="79">
        <f>K6+_xlfn.CONFIDENCE.T(0.05,K9,1000)</f>
        <v>79.809746391256567</v>
      </c>
      <c r="M14" s="2"/>
      <c r="N14" s="2"/>
      <c r="O14" s="12">
        <v>8</v>
      </c>
      <c r="P14" s="54">
        <v>176.84999999999997</v>
      </c>
      <c r="Q14" s="106"/>
      <c r="R14" s="79">
        <f>R6+_xlfn.CONFIDENCE.T(0.05,R9,1000)</f>
        <v>114.58934130183707</v>
      </c>
    </row>
    <row r="15" spans="1:24" ht="15" thickTop="1" thickBot="1" x14ac:dyDescent="0.5">
      <c r="H15" s="12">
        <v>9</v>
      </c>
      <c r="I15" s="37">
        <v>47.439999999999984</v>
      </c>
      <c r="J15" s="100" t="s">
        <v>87</v>
      </c>
      <c r="K15" s="101"/>
      <c r="O15" s="12">
        <v>9</v>
      </c>
      <c r="P15" s="37">
        <v>298.35000000000002</v>
      </c>
      <c r="Q15" s="100" t="s">
        <v>87</v>
      </c>
      <c r="R15" s="101"/>
    </row>
    <row r="16" spans="1:24" x14ac:dyDescent="0.45">
      <c r="A16" s="35" t="s">
        <v>57</v>
      </c>
      <c r="B16" s="36"/>
      <c r="H16" s="12">
        <v>10</v>
      </c>
      <c r="I16" s="37">
        <v>194.75</v>
      </c>
      <c r="J16" s="56" t="s">
        <v>85</v>
      </c>
      <c r="K16" s="57" t="s">
        <v>86</v>
      </c>
      <c r="O16" s="12">
        <v>10</v>
      </c>
      <c r="P16" s="37">
        <v>188.03000000000003</v>
      </c>
      <c r="Q16" s="56" t="s">
        <v>85</v>
      </c>
      <c r="R16" s="57" t="s">
        <v>86</v>
      </c>
    </row>
    <row r="17" spans="1:18" x14ac:dyDescent="0.45">
      <c r="A17" s="27" t="s">
        <v>51</v>
      </c>
      <c r="B17" s="28">
        <v>6</v>
      </c>
      <c r="H17" s="12">
        <v>11</v>
      </c>
      <c r="I17" s="37">
        <v>69.27</v>
      </c>
      <c r="J17" s="59">
        <v>-300</v>
      </c>
      <c r="K17" s="57">
        <f t="array" ref="K17:K36">FREQUENCY(Profit,J17:J36)</f>
        <v>2</v>
      </c>
      <c r="O17" s="12">
        <v>11</v>
      </c>
      <c r="P17" s="37">
        <v>304.40000000000003</v>
      </c>
      <c r="Q17" s="59">
        <v>-300</v>
      </c>
      <c r="R17" s="57">
        <f t="array" ref="R17:R36">FREQUENCY(profit7,Q17:Q36)</f>
        <v>2</v>
      </c>
    </row>
    <row r="18" spans="1:18" x14ac:dyDescent="0.45">
      <c r="A18" s="29" t="s">
        <v>52</v>
      </c>
      <c r="B18" s="30">
        <f ca="1">B6</f>
        <v>1.1499999999999999</v>
      </c>
      <c r="H18" s="12">
        <v>12</v>
      </c>
      <c r="I18" s="37">
        <v>83.999999999999986</v>
      </c>
      <c r="J18" s="59">
        <v>-250</v>
      </c>
      <c r="K18" s="57">
        <v>1</v>
      </c>
      <c r="O18" s="12">
        <v>12</v>
      </c>
      <c r="P18" s="37">
        <v>147.98000000000002</v>
      </c>
      <c r="Q18" s="59">
        <v>-250</v>
      </c>
      <c r="R18" s="57">
        <v>2</v>
      </c>
    </row>
    <row r="19" spans="1:18" x14ac:dyDescent="0.45">
      <c r="A19" s="29" t="s">
        <v>53</v>
      </c>
      <c r="B19" s="30">
        <f ca="1">C6</f>
        <v>0.28000000000000003</v>
      </c>
      <c r="H19" s="12">
        <v>13</v>
      </c>
      <c r="I19" s="37">
        <v>-74.680000000000007</v>
      </c>
      <c r="J19" s="59">
        <v>-200</v>
      </c>
      <c r="K19" s="57">
        <v>7</v>
      </c>
      <c r="O19" s="12">
        <v>13</v>
      </c>
      <c r="P19" s="37">
        <v>295.40000000000003</v>
      </c>
      <c r="Q19" s="59">
        <v>-200</v>
      </c>
      <c r="R19" s="57">
        <v>4</v>
      </c>
    </row>
    <row r="20" spans="1:18" x14ac:dyDescent="0.45">
      <c r="A20" s="29" t="s">
        <v>54</v>
      </c>
      <c r="B20" s="31">
        <f ca="1">VLOOKUP(RAND(),A9:C12,3,TRUE)</f>
        <v>0.2</v>
      </c>
      <c r="H20" s="12">
        <v>14</v>
      </c>
      <c r="I20" s="37">
        <v>95.27</v>
      </c>
      <c r="J20" s="59">
        <v>-150</v>
      </c>
      <c r="K20" s="57">
        <v>11</v>
      </c>
      <c r="O20" s="12">
        <v>14</v>
      </c>
      <c r="P20" s="37">
        <v>246.68</v>
      </c>
      <c r="Q20" s="59">
        <v>-150</v>
      </c>
      <c r="R20" s="57">
        <v>12</v>
      </c>
    </row>
    <row r="21" spans="1:18" x14ac:dyDescent="0.45">
      <c r="A21" s="29" t="s">
        <v>16</v>
      </c>
      <c r="B21" s="32">
        <f ca="1">A14</f>
        <v>70</v>
      </c>
      <c r="H21" s="12">
        <v>15</v>
      </c>
      <c r="I21" s="37">
        <v>43.999999999999986</v>
      </c>
      <c r="J21" s="59">
        <v>-100</v>
      </c>
      <c r="K21" s="57">
        <v>23</v>
      </c>
      <c r="O21" s="12">
        <v>15</v>
      </c>
      <c r="P21" s="37">
        <v>216.58000000000004</v>
      </c>
      <c r="Q21" s="59">
        <v>-100</v>
      </c>
      <c r="R21" s="57">
        <v>22</v>
      </c>
    </row>
    <row r="22" spans="1:18" x14ac:dyDescent="0.45">
      <c r="A22" s="29" t="s">
        <v>18</v>
      </c>
      <c r="B22" s="31">
        <v>43.2</v>
      </c>
      <c r="H22" s="12">
        <v>16</v>
      </c>
      <c r="I22" s="37">
        <v>67.699999999999974</v>
      </c>
      <c r="J22" s="59">
        <v>-50</v>
      </c>
      <c r="K22" s="57">
        <v>84</v>
      </c>
      <c r="O22" s="12">
        <v>16</v>
      </c>
      <c r="P22" s="37">
        <v>-53.2</v>
      </c>
      <c r="Q22" s="59">
        <v>-50</v>
      </c>
      <c r="R22" s="57">
        <v>63</v>
      </c>
    </row>
    <row r="23" spans="1:18" x14ac:dyDescent="0.45">
      <c r="A23" s="29" t="s">
        <v>19</v>
      </c>
      <c r="B23" s="31">
        <v>10</v>
      </c>
      <c r="H23" s="12">
        <v>17</v>
      </c>
      <c r="I23" s="37">
        <v>53.679999999999993</v>
      </c>
      <c r="J23" s="59">
        <v>0</v>
      </c>
      <c r="K23" s="57">
        <v>111</v>
      </c>
      <c r="O23" s="12">
        <v>17</v>
      </c>
      <c r="P23" s="37">
        <v>5.4500000000000028</v>
      </c>
      <c r="Q23" s="59">
        <v>0</v>
      </c>
      <c r="R23" s="57">
        <v>118</v>
      </c>
    </row>
    <row r="24" spans="1:18" x14ac:dyDescent="0.45">
      <c r="A24" s="29"/>
      <c r="B24" s="30"/>
      <c r="H24" s="12">
        <v>18</v>
      </c>
      <c r="I24" s="37">
        <v>-93.02000000000001</v>
      </c>
      <c r="J24" s="59">
        <v>50</v>
      </c>
      <c r="K24" s="57">
        <v>166</v>
      </c>
      <c r="O24" s="12">
        <v>18</v>
      </c>
      <c r="P24" s="37">
        <v>-30.900000000000002</v>
      </c>
      <c r="Q24" s="59">
        <v>50</v>
      </c>
      <c r="R24" s="57">
        <v>123</v>
      </c>
    </row>
    <row r="25" spans="1:18" ht="14.65" thickBot="1" x14ac:dyDescent="0.5">
      <c r="A25" s="33" t="s">
        <v>17</v>
      </c>
      <c r="B25" s="34">
        <f ca="1">($B$17-$B$18-$B$19-$B$20)*$B$21-$B$22-$B$23</f>
        <v>252.69999999999993</v>
      </c>
      <c r="H25" s="12">
        <v>19</v>
      </c>
      <c r="I25" s="37">
        <v>-16.21</v>
      </c>
      <c r="J25" s="59">
        <v>100</v>
      </c>
      <c r="K25" s="57">
        <v>196</v>
      </c>
      <c r="O25" s="12">
        <v>19</v>
      </c>
      <c r="P25" s="37">
        <v>150.19</v>
      </c>
      <c r="Q25" s="59">
        <v>100</v>
      </c>
      <c r="R25" s="57">
        <v>150</v>
      </c>
    </row>
    <row r="26" spans="1:18" x14ac:dyDescent="0.45">
      <c r="A26" s="2"/>
      <c r="B26" s="2"/>
      <c r="H26" s="12">
        <v>20</v>
      </c>
      <c r="I26" s="37">
        <v>133.22000000000003</v>
      </c>
      <c r="J26" s="59">
        <v>150</v>
      </c>
      <c r="K26" s="57">
        <v>165</v>
      </c>
      <c r="O26" s="12">
        <v>20</v>
      </c>
      <c r="P26" s="37">
        <v>304.91000000000003</v>
      </c>
      <c r="Q26" s="59">
        <v>150</v>
      </c>
      <c r="R26" s="57">
        <v>137</v>
      </c>
    </row>
    <row r="27" spans="1:18" x14ac:dyDescent="0.45">
      <c r="A27" s="2"/>
      <c r="B27" s="2"/>
      <c r="H27" s="12">
        <v>21</v>
      </c>
      <c r="I27" s="37">
        <v>220.84999999999997</v>
      </c>
      <c r="J27" s="59">
        <v>200</v>
      </c>
      <c r="K27" s="57">
        <v>124</v>
      </c>
      <c r="O27" s="12">
        <v>21</v>
      </c>
      <c r="P27" s="37">
        <v>302.47999999999996</v>
      </c>
      <c r="Q27" s="59">
        <v>200</v>
      </c>
      <c r="R27" s="57">
        <v>125</v>
      </c>
    </row>
    <row r="28" spans="1:18" x14ac:dyDescent="0.45">
      <c r="A28" s="2"/>
      <c r="B28" s="2"/>
      <c r="H28" s="12">
        <v>22</v>
      </c>
      <c r="I28" s="37">
        <v>273.86</v>
      </c>
      <c r="J28" s="59">
        <v>250</v>
      </c>
      <c r="K28" s="57">
        <v>65</v>
      </c>
      <c r="O28" s="12">
        <v>22</v>
      </c>
      <c r="P28" s="37">
        <v>-17.759999999999998</v>
      </c>
      <c r="Q28" s="59">
        <v>250</v>
      </c>
      <c r="R28" s="57">
        <v>110</v>
      </c>
    </row>
    <row r="29" spans="1:18" x14ac:dyDescent="0.45">
      <c r="A29" s="2"/>
      <c r="B29" s="2"/>
      <c r="H29" s="12">
        <v>23</v>
      </c>
      <c r="I29" s="37">
        <v>62.3</v>
      </c>
      <c r="J29" s="59">
        <v>300</v>
      </c>
      <c r="K29" s="57">
        <v>28</v>
      </c>
      <c r="O29" s="12">
        <v>23</v>
      </c>
      <c r="P29" s="37">
        <v>51.999999999999986</v>
      </c>
      <c r="Q29" s="59">
        <v>300</v>
      </c>
      <c r="R29" s="57">
        <v>54</v>
      </c>
    </row>
    <row r="30" spans="1:18" x14ac:dyDescent="0.45">
      <c r="A30" s="2"/>
      <c r="B30" s="2"/>
      <c r="H30" s="12">
        <v>24</v>
      </c>
      <c r="I30" s="37">
        <v>139.86000000000001</v>
      </c>
      <c r="J30" s="59">
        <v>350</v>
      </c>
      <c r="K30" s="57">
        <v>12</v>
      </c>
      <c r="O30" s="12">
        <v>24</v>
      </c>
      <c r="P30" s="37">
        <v>120.53999999999996</v>
      </c>
      <c r="Q30" s="59">
        <v>350</v>
      </c>
      <c r="R30" s="57">
        <v>44</v>
      </c>
    </row>
    <row r="31" spans="1:18" x14ac:dyDescent="0.45">
      <c r="A31" s="2"/>
      <c r="B31" s="2"/>
      <c r="H31" s="12">
        <v>25</v>
      </c>
      <c r="I31" s="37">
        <v>-106.96</v>
      </c>
      <c r="J31" s="59">
        <v>400</v>
      </c>
      <c r="K31" s="57">
        <v>4</v>
      </c>
      <c r="O31" s="12">
        <v>25</v>
      </c>
      <c r="P31" s="37">
        <v>2.3599999999999994</v>
      </c>
      <c r="Q31" s="59">
        <v>400</v>
      </c>
      <c r="R31" s="57">
        <v>22</v>
      </c>
    </row>
    <row r="32" spans="1:18" x14ac:dyDescent="0.45">
      <c r="A32" s="2"/>
      <c r="B32" s="2"/>
      <c r="H32" s="12">
        <v>26</v>
      </c>
      <c r="I32" s="37">
        <v>-38.44</v>
      </c>
      <c r="J32" s="59">
        <v>450</v>
      </c>
      <c r="K32" s="57">
        <v>1</v>
      </c>
      <c r="O32" s="12">
        <v>26</v>
      </c>
      <c r="P32" s="37">
        <v>-21.21</v>
      </c>
      <c r="Q32" s="59">
        <v>450</v>
      </c>
      <c r="R32" s="57">
        <v>8</v>
      </c>
    </row>
    <row r="33" spans="1:18" x14ac:dyDescent="0.45">
      <c r="A33" s="2"/>
      <c r="B33" s="2"/>
      <c r="H33" s="12">
        <v>27</v>
      </c>
      <c r="I33" s="37">
        <v>17.199999999999989</v>
      </c>
      <c r="J33" s="59">
        <v>500</v>
      </c>
      <c r="K33" s="57">
        <v>0</v>
      </c>
      <c r="O33" s="12">
        <v>27</v>
      </c>
      <c r="P33" s="37">
        <v>141.95999999999998</v>
      </c>
      <c r="Q33" s="59">
        <v>500</v>
      </c>
      <c r="R33" s="57">
        <v>3</v>
      </c>
    </row>
    <row r="34" spans="1:18" x14ac:dyDescent="0.45">
      <c r="A34" s="2"/>
      <c r="B34" s="2"/>
      <c r="H34" s="12">
        <v>28</v>
      </c>
      <c r="I34" s="37">
        <v>81.48</v>
      </c>
      <c r="J34" s="59">
        <v>550</v>
      </c>
      <c r="K34" s="57">
        <v>0</v>
      </c>
      <c r="O34" s="12">
        <v>28</v>
      </c>
      <c r="P34" s="37">
        <v>37.200000000000003</v>
      </c>
      <c r="Q34" s="59">
        <v>550</v>
      </c>
      <c r="R34" s="57">
        <v>0</v>
      </c>
    </row>
    <row r="35" spans="1:18" x14ac:dyDescent="0.45">
      <c r="A35" s="2"/>
      <c r="B35" s="2"/>
      <c r="H35" s="12">
        <v>29</v>
      </c>
      <c r="I35" s="37">
        <v>-69.599999999999994</v>
      </c>
      <c r="J35" s="59">
        <v>600</v>
      </c>
      <c r="K35" s="57">
        <v>0</v>
      </c>
      <c r="O35" s="12">
        <v>29</v>
      </c>
      <c r="P35" s="37">
        <v>216.79999999999995</v>
      </c>
      <c r="Q35" s="59">
        <v>600</v>
      </c>
      <c r="R35" s="57">
        <v>1</v>
      </c>
    </row>
    <row r="36" spans="1:18" ht="14.65" thickBot="1" x14ac:dyDescent="0.5">
      <c r="A36" s="2"/>
      <c r="B36" s="2"/>
      <c r="H36" s="12">
        <v>30</v>
      </c>
      <c r="I36" s="37">
        <v>115.13999999999997</v>
      </c>
      <c r="J36" s="60">
        <v>650</v>
      </c>
      <c r="K36" s="58">
        <v>0</v>
      </c>
      <c r="O36" s="12">
        <v>30</v>
      </c>
      <c r="P36" s="37">
        <v>13.019999999999996</v>
      </c>
      <c r="Q36" s="60">
        <v>650</v>
      </c>
      <c r="R36" s="58">
        <v>0</v>
      </c>
    </row>
    <row r="37" spans="1:18" x14ac:dyDescent="0.45">
      <c r="A37" s="2"/>
      <c r="B37" s="2"/>
      <c r="H37" s="12">
        <v>31</v>
      </c>
      <c r="I37" s="37">
        <v>66.92</v>
      </c>
      <c r="O37" s="12">
        <v>31</v>
      </c>
      <c r="P37" s="37">
        <v>-115.22</v>
      </c>
      <c r="Q37"/>
      <c r="R37"/>
    </row>
    <row r="38" spans="1:18" x14ac:dyDescent="0.45">
      <c r="A38" s="2"/>
      <c r="B38" s="2"/>
      <c r="H38" s="12">
        <v>32</v>
      </c>
      <c r="I38" s="37">
        <v>-77.100000000000009</v>
      </c>
      <c r="O38" s="12">
        <v>32</v>
      </c>
      <c r="P38" s="37">
        <v>130.74</v>
      </c>
      <c r="Q38"/>
      <c r="R38"/>
    </row>
    <row r="39" spans="1:18" x14ac:dyDescent="0.45">
      <c r="A39" s="2"/>
      <c r="B39" s="2"/>
      <c r="H39" s="12">
        <v>33</v>
      </c>
      <c r="I39" s="37">
        <v>193.54000000000002</v>
      </c>
      <c r="O39" s="12">
        <v>33</v>
      </c>
      <c r="P39" s="37">
        <v>179.28999999999996</v>
      </c>
      <c r="Q39"/>
      <c r="R39"/>
    </row>
    <row r="40" spans="1:18" x14ac:dyDescent="0.45">
      <c r="A40" s="2"/>
      <c r="B40" s="2"/>
      <c r="H40" s="12">
        <v>34</v>
      </c>
      <c r="I40" s="37">
        <v>128.95999999999998</v>
      </c>
      <c r="O40" s="12">
        <v>34</v>
      </c>
      <c r="P40" s="37">
        <v>126.59999999999997</v>
      </c>
      <c r="Q40"/>
      <c r="R40"/>
    </row>
    <row r="41" spans="1:18" x14ac:dyDescent="0.45">
      <c r="A41" s="2"/>
      <c r="B41" s="2"/>
      <c r="H41" s="12">
        <v>35</v>
      </c>
      <c r="I41" s="37">
        <v>0.97999999999999687</v>
      </c>
      <c r="O41" s="12">
        <v>35</v>
      </c>
      <c r="P41" s="37">
        <v>-23.520000000000003</v>
      </c>
      <c r="Q41"/>
      <c r="R41"/>
    </row>
    <row r="42" spans="1:18" x14ac:dyDescent="0.45">
      <c r="A42" s="2"/>
      <c r="B42" s="2"/>
      <c r="H42" s="12">
        <v>36</v>
      </c>
      <c r="I42" s="37">
        <v>250.21999999999997</v>
      </c>
      <c r="O42" s="12">
        <v>36</v>
      </c>
      <c r="P42" s="37">
        <v>-98.38</v>
      </c>
      <c r="Q42"/>
      <c r="R42"/>
    </row>
    <row r="43" spans="1:18" x14ac:dyDescent="0.45">
      <c r="A43" s="2"/>
      <c r="B43" s="2"/>
      <c r="H43" s="12">
        <v>37</v>
      </c>
      <c r="I43" s="37">
        <v>26.609999999999985</v>
      </c>
      <c r="O43" s="12">
        <v>37</v>
      </c>
      <c r="P43" s="37">
        <v>94.04</v>
      </c>
      <c r="Q43"/>
      <c r="R43"/>
    </row>
    <row r="44" spans="1:18" x14ac:dyDescent="0.45">
      <c r="A44" s="2"/>
      <c r="B44" s="2"/>
      <c r="H44" s="12">
        <v>38</v>
      </c>
      <c r="I44" s="37">
        <v>208.88</v>
      </c>
      <c r="O44" s="12">
        <v>38</v>
      </c>
      <c r="P44" s="37">
        <v>125.77999999999997</v>
      </c>
      <c r="Q44"/>
      <c r="R44"/>
    </row>
    <row r="45" spans="1:18" x14ac:dyDescent="0.45">
      <c r="A45" s="2"/>
      <c r="B45" s="2"/>
      <c r="H45" s="12">
        <v>39</v>
      </c>
      <c r="I45" s="37">
        <v>24.5</v>
      </c>
      <c r="O45" s="12">
        <v>39</v>
      </c>
      <c r="P45" s="37">
        <v>2.1000000000000014</v>
      </c>
      <c r="Q45"/>
      <c r="R45"/>
    </row>
    <row r="46" spans="1:18" x14ac:dyDescent="0.45">
      <c r="A46" s="2"/>
      <c r="B46" s="2"/>
      <c r="H46" s="12">
        <v>40</v>
      </c>
      <c r="I46" s="37">
        <v>280.52000000000004</v>
      </c>
      <c r="O46" s="12">
        <v>40</v>
      </c>
      <c r="P46" s="37">
        <v>292.39999999999998</v>
      </c>
      <c r="Q46"/>
      <c r="R46"/>
    </row>
    <row r="47" spans="1:18" x14ac:dyDescent="0.45">
      <c r="A47" s="2"/>
      <c r="B47" s="2"/>
      <c r="H47" s="12">
        <v>41</v>
      </c>
      <c r="I47" s="37">
        <v>70.040000000000006</v>
      </c>
      <c r="O47" s="12">
        <v>41</v>
      </c>
      <c r="P47" s="37">
        <v>362.54</v>
      </c>
      <c r="Q47"/>
      <c r="R47"/>
    </row>
    <row r="48" spans="1:18" x14ac:dyDescent="0.45">
      <c r="A48" s="2"/>
      <c r="B48" s="2"/>
      <c r="H48" s="12">
        <v>42</v>
      </c>
      <c r="I48" s="37">
        <v>93.080000000000027</v>
      </c>
      <c r="O48" s="12">
        <v>42</v>
      </c>
      <c r="P48" s="37">
        <v>-44.220000000000006</v>
      </c>
      <c r="Q48"/>
      <c r="R48"/>
    </row>
    <row r="49" spans="1:18" x14ac:dyDescent="0.45">
      <c r="A49" s="2"/>
      <c r="B49" s="2"/>
      <c r="H49" s="12">
        <v>43</v>
      </c>
      <c r="I49" s="37">
        <v>62.3</v>
      </c>
      <c r="O49" s="12">
        <v>43</v>
      </c>
      <c r="P49" s="37">
        <v>111.23</v>
      </c>
      <c r="Q49"/>
      <c r="R49"/>
    </row>
    <row r="50" spans="1:18" x14ac:dyDescent="0.45">
      <c r="A50" s="2"/>
      <c r="B50" s="2"/>
      <c r="H50" s="12">
        <v>44</v>
      </c>
      <c r="I50" s="37">
        <v>243.57999999999998</v>
      </c>
      <c r="O50" s="12">
        <v>44</v>
      </c>
      <c r="P50" s="37">
        <v>35</v>
      </c>
      <c r="Q50"/>
      <c r="R50"/>
    </row>
    <row r="51" spans="1:18" x14ac:dyDescent="0.45">
      <c r="A51" s="2"/>
      <c r="B51" s="2"/>
      <c r="H51" s="12">
        <v>45</v>
      </c>
      <c r="I51" s="37">
        <v>-65.14</v>
      </c>
      <c r="O51" s="12">
        <v>45</v>
      </c>
      <c r="P51" s="37">
        <v>210.94</v>
      </c>
      <c r="Q51"/>
      <c r="R51"/>
    </row>
    <row r="52" spans="1:18" x14ac:dyDescent="0.45">
      <c r="A52" s="2"/>
      <c r="B52" s="2"/>
      <c r="H52" s="12">
        <v>46</v>
      </c>
      <c r="I52" s="37">
        <v>56.600000000000009</v>
      </c>
      <c r="O52" s="12">
        <v>46</v>
      </c>
      <c r="P52" s="37">
        <v>27.169999999999987</v>
      </c>
      <c r="Q52"/>
      <c r="R52"/>
    </row>
    <row r="53" spans="1:18" x14ac:dyDescent="0.45">
      <c r="A53" s="2"/>
      <c r="B53" s="2"/>
      <c r="H53" s="12">
        <v>47</v>
      </c>
      <c r="I53" s="37">
        <v>88.559999999999988</v>
      </c>
      <c r="O53" s="12">
        <v>47</v>
      </c>
      <c r="P53" s="37">
        <v>40.86999999999999</v>
      </c>
      <c r="Q53"/>
      <c r="R53"/>
    </row>
    <row r="54" spans="1:18" x14ac:dyDescent="0.45">
      <c r="A54" s="2"/>
      <c r="B54" s="2"/>
      <c r="H54" s="12">
        <v>48</v>
      </c>
      <c r="I54" s="37">
        <v>63.28</v>
      </c>
      <c r="O54" s="12">
        <v>48</v>
      </c>
      <c r="P54" s="37">
        <v>353.15000000000003</v>
      </c>
      <c r="Q54"/>
      <c r="R54"/>
    </row>
    <row r="55" spans="1:18" x14ac:dyDescent="0.45">
      <c r="A55" s="2"/>
      <c r="B55" s="2"/>
      <c r="H55" s="12">
        <v>49</v>
      </c>
      <c r="I55" s="37">
        <v>3.3499999999999943</v>
      </c>
      <c r="O55" s="12">
        <v>49</v>
      </c>
      <c r="P55" s="37">
        <v>2.789999999999992</v>
      </c>
      <c r="Q55"/>
      <c r="R55"/>
    </row>
    <row r="56" spans="1:18" x14ac:dyDescent="0.45">
      <c r="A56" s="2"/>
      <c r="B56" s="2"/>
      <c r="H56" s="12">
        <v>50</v>
      </c>
      <c r="I56" s="37">
        <v>60.199999999999974</v>
      </c>
      <c r="O56" s="12">
        <v>50</v>
      </c>
      <c r="P56" s="37">
        <v>382.81999999999994</v>
      </c>
      <c r="Q56"/>
      <c r="R56"/>
    </row>
    <row r="57" spans="1:18" x14ac:dyDescent="0.45">
      <c r="A57" s="2"/>
      <c r="B57" s="2"/>
      <c r="H57" s="12">
        <v>51</v>
      </c>
      <c r="I57" s="37">
        <v>8.0000000000012506E-2</v>
      </c>
      <c r="O57" s="12">
        <v>51</v>
      </c>
      <c r="P57" s="37">
        <v>309.75</v>
      </c>
      <c r="Q57"/>
      <c r="R57"/>
    </row>
    <row r="58" spans="1:18" x14ac:dyDescent="0.45">
      <c r="A58" s="2"/>
      <c r="B58" s="2"/>
      <c r="H58" s="12">
        <v>52</v>
      </c>
      <c r="I58" s="37">
        <v>123.68</v>
      </c>
      <c r="O58" s="12">
        <v>52</v>
      </c>
      <c r="P58" s="37">
        <v>167.89999999999998</v>
      </c>
      <c r="Q58"/>
      <c r="R58"/>
    </row>
    <row r="59" spans="1:18" x14ac:dyDescent="0.45">
      <c r="A59" s="2"/>
      <c r="B59" s="2"/>
      <c r="H59" s="12">
        <v>53</v>
      </c>
      <c r="I59" s="37">
        <v>126.56</v>
      </c>
      <c r="O59" s="12">
        <v>53</v>
      </c>
      <c r="P59" s="37">
        <v>52.430000000000007</v>
      </c>
      <c r="Q59"/>
      <c r="R59"/>
    </row>
    <row r="60" spans="1:18" x14ac:dyDescent="0.45">
      <c r="A60" s="2"/>
      <c r="B60" s="2"/>
      <c r="H60" s="12">
        <v>54</v>
      </c>
      <c r="I60" s="37">
        <v>-53.2</v>
      </c>
      <c r="O60" s="12">
        <v>54</v>
      </c>
      <c r="P60" s="37">
        <v>35.53</v>
      </c>
      <c r="Q60"/>
      <c r="R60"/>
    </row>
    <row r="61" spans="1:18" x14ac:dyDescent="0.45">
      <c r="A61" s="2"/>
      <c r="B61" s="2"/>
      <c r="H61" s="12">
        <v>55</v>
      </c>
      <c r="I61" s="37">
        <v>112.87999999999998</v>
      </c>
      <c r="O61" s="12">
        <v>55</v>
      </c>
      <c r="P61" s="37">
        <v>130.19999999999999</v>
      </c>
      <c r="Q61"/>
      <c r="R61"/>
    </row>
    <row r="62" spans="1:18" x14ac:dyDescent="0.45">
      <c r="A62" s="2"/>
      <c r="B62" s="2"/>
      <c r="H62" s="12">
        <v>56</v>
      </c>
      <c r="I62" s="37">
        <v>44.089999999999989</v>
      </c>
      <c r="O62" s="12">
        <v>56</v>
      </c>
      <c r="P62" s="37">
        <v>29.14</v>
      </c>
      <c r="Q62"/>
      <c r="R62"/>
    </row>
    <row r="63" spans="1:18" x14ac:dyDescent="0.45">
      <c r="A63" s="2"/>
      <c r="B63" s="2"/>
      <c r="H63" s="12">
        <v>57</v>
      </c>
      <c r="I63" s="37">
        <v>99.679999999999993</v>
      </c>
      <c r="O63" s="12">
        <v>57</v>
      </c>
      <c r="P63" s="37">
        <v>318.29000000000002</v>
      </c>
      <c r="Q63"/>
      <c r="R63"/>
    </row>
    <row r="64" spans="1:18" x14ac:dyDescent="0.45">
      <c r="A64" s="2"/>
      <c r="B64" s="2"/>
      <c r="H64" s="12">
        <v>58</v>
      </c>
      <c r="I64" s="37">
        <v>71.86999999999999</v>
      </c>
      <c r="O64" s="12">
        <v>58</v>
      </c>
      <c r="P64" s="37">
        <v>295.55</v>
      </c>
      <c r="Q64"/>
      <c r="R64"/>
    </row>
    <row r="65" spans="1:18" x14ac:dyDescent="0.45">
      <c r="A65" s="2"/>
      <c r="B65" s="2"/>
      <c r="H65" s="12">
        <v>59</v>
      </c>
      <c r="I65" s="37">
        <v>125.44999999999999</v>
      </c>
      <c r="O65" s="12">
        <v>59</v>
      </c>
      <c r="P65" s="37">
        <v>133.19999999999999</v>
      </c>
      <c r="Q65"/>
      <c r="R65"/>
    </row>
    <row r="66" spans="1:18" x14ac:dyDescent="0.45">
      <c r="A66" s="2"/>
      <c r="B66" s="2"/>
      <c r="H66" s="12">
        <v>60</v>
      </c>
      <c r="I66" s="37">
        <v>5.9799999999999898</v>
      </c>
      <c r="O66" s="12">
        <v>60</v>
      </c>
      <c r="P66" s="37">
        <v>170.76</v>
      </c>
      <c r="Q66"/>
      <c r="R66"/>
    </row>
    <row r="67" spans="1:18" x14ac:dyDescent="0.45">
      <c r="A67" s="2"/>
      <c r="B67" s="2"/>
      <c r="H67" s="12">
        <v>61</v>
      </c>
      <c r="I67" s="37">
        <v>148.80000000000001</v>
      </c>
      <c r="O67" s="12">
        <v>61</v>
      </c>
      <c r="P67" s="37">
        <v>37.839999999999989</v>
      </c>
      <c r="Q67"/>
      <c r="R67"/>
    </row>
    <row r="68" spans="1:18" x14ac:dyDescent="0.45">
      <c r="A68" s="2"/>
      <c r="B68" s="2"/>
      <c r="H68" s="12">
        <v>62</v>
      </c>
      <c r="I68" s="37">
        <v>-202.36</v>
      </c>
      <c r="O68" s="12">
        <v>62</v>
      </c>
      <c r="P68" s="37">
        <v>204.8</v>
      </c>
      <c r="Q68"/>
      <c r="R68"/>
    </row>
    <row r="69" spans="1:18" x14ac:dyDescent="0.45">
      <c r="A69" s="2"/>
      <c r="B69" s="2"/>
      <c r="H69" s="12">
        <v>63</v>
      </c>
      <c r="I69" s="37">
        <v>12.719999999999999</v>
      </c>
      <c r="O69" s="12">
        <v>63</v>
      </c>
      <c r="P69" s="37">
        <v>245.34000000000003</v>
      </c>
      <c r="Q69"/>
      <c r="R69"/>
    </row>
    <row r="70" spans="1:18" x14ac:dyDescent="0.45">
      <c r="A70" s="2"/>
      <c r="B70" s="2"/>
      <c r="H70" s="12">
        <v>64</v>
      </c>
      <c r="I70" s="37">
        <v>168.86999999999995</v>
      </c>
      <c r="O70" s="12">
        <v>64</v>
      </c>
      <c r="P70" s="37">
        <v>57.8</v>
      </c>
      <c r="Q70"/>
      <c r="R70"/>
    </row>
    <row r="71" spans="1:18" x14ac:dyDescent="0.45">
      <c r="A71" s="2"/>
      <c r="B71" s="2"/>
      <c r="H71" s="12">
        <v>65</v>
      </c>
      <c r="I71" s="37">
        <v>155.59999999999997</v>
      </c>
      <c r="O71" s="12">
        <v>65</v>
      </c>
      <c r="P71" s="37">
        <v>213.01999999999998</v>
      </c>
      <c r="Q71"/>
      <c r="R71"/>
    </row>
    <row r="72" spans="1:18" x14ac:dyDescent="0.45">
      <c r="A72" s="2"/>
      <c r="B72" s="2"/>
      <c r="H72" s="12">
        <v>66</v>
      </c>
      <c r="I72" s="37">
        <v>-31.900000000000006</v>
      </c>
      <c r="O72" s="12">
        <v>66</v>
      </c>
      <c r="P72" s="37">
        <v>154.55999999999995</v>
      </c>
      <c r="Q72"/>
      <c r="R72"/>
    </row>
    <row r="73" spans="1:18" x14ac:dyDescent="0.45">
      <c r="A73" s="2"/>
      <c r="B73" s="2"/>
      <c r="H73" s="12">
        <v>67</v>
      </c>
      <c r="I73" s="37">
        <v>-57.49</v>
      </c>
      <c r="O73" s="12">
        <v>67</v>
      </c>
      <c r="P73" s="37">
        <v>43.61</v>
      </c>
      <c r="Q73"/>
      <c r="R73"/>
    </row>
    <row r="74" spans="1:18" x14ac:dyDescent="0.45">
      <c r="A74" s="2"/>
      <c r="B74" s="2"/>
      <c r="H74" s="12">
        <v>68</v>
      </c>
      <c r="I74" s="37">
        <v>-84.5</v>
      </c>
      <c r="O74" s="12">
        <v>68</v>
      </c>
      <c r="P74" s="37">
        <v>-85.89</v>
      </c>
      <c r="Q74"/>
      <c r="R74"/>
    </row>
    <row r="75" spans="1:18" x14ac:dyDescent="0.45">
      <c r="A75" s="2"/>
      <c r="B75" s="2"/>
      <c r="H75" s="12">
        <v>69</v>
      </c>
      <c r="I75" s="37">
        <v>21.159999999999982</v>
      </c>
      <c r="O75" s="12">
        <v>69</v>
      </c>
      <c r="P75" s="37">
        <v>18.340000000000003</v>
      </c>
      <c r="Q75"/>
      <c r="R75"/>
    </row>
    <row r="76" spans="1:18" x14ac:dyDescent="0.45">
      <c r="A76" s="2"/>
      <c r="B76" s="2"/>
      <c r="H76" s="12">
        <v>70</v>
      </c>
      <c r="I76" s="37">
        <v>-51.07</v>
      </c>
      <c r="O76" s="12">
        <v>70</v>
      </c>
      <c r="P76" s="37">
        <v>82.159999999999982</v>
      </c>
      <c r="Q76"/>
      <c r="R76"/>
    </row>
    <row r="77" spans="1:18" x14ac:dyDescent="0.45">
      <c r="A77" s="2"/>
      <c r="B77" s="2"/>
      <c r="H77" s="12">
        <v>71</v>
      </c>
      <c r="I77" s="37">
        <v>-47.690000000000005</v>
      </c>
      <c r="O77" s="12">
        <v>71</v>
      </c>
      <c r="P77" s="37">
        <v>184.16000000000003</v>
      </c>
      <c r="Q77"/>
      <c r="R77"/>
    </row>
    <row r="78" spans="1:18" x14ac:dyDescent="0.45">
      <c r="A78" s="2"/>
      <c r="B78" s="2"/>
      <c r="H78" s="12">
        <v>72</v>
      </c>
      <c r="I78" s="37">
        <v>71.719999999999985</v>
      </c>
      <c r="O78" s="12">
        <v>72</v>
      </c>
      <c r="P78" s="37">
        <v>263.39</v>
      </c>
      <c r="Q78"/>
      <c r="R78"/>
    </row>
    <row r="79" spans="1:18" x14ac:dyDescent="0.45">
      <c r="A79" s="2"/>
      <c r="B79" s="2"/>
      <c r="H79" s="12">
        <v>73</v>
      </c>
      <c r="I79" s="37">
        <v>21.84999999999998</v>
      </c>
      <c r="O79" s="12">
        <v>73</v>
      </c>
      <c r="P79" s="37">
        <v>182.2</v>
      </c>
      <c r="Q79"/>
      <c r="R79"/>
    </row>
    <row r="80" spans="1:18" x14ac:dyDescent="0.45">
      <c r="A80" s="2"/>
      <c r="B80" s="2"/>
      <c r="H80" s="12">
        <v>74</v>
      </c>
      <c r="I80" s="37">
        <v>302.68</v>
      </c>
      <c r="O80" s="12">
        <v>74</v>
      </c>
      <c r="P80" s="37">
        <v>-14.560000000000002</v>
      </c>
      <c r="Q80"/>
      <c r="R80"/>
    </row>
    <row r="81" spans="1:18" x14ac:dyDescent="0.45">
      <c r="A81" s="2"/>
      <c r="B81" s="2"/>
      <c r="H81" s="12">
        <v>75</v>
      </c>
      <c r="I81" s="37">
        <v>-110.53</v>
      </c>
      <c r="O81" s="12">
        <v>75</v>
      </c>
      <c r="P81" s="37">
        <v>88.549999999999969</v>
      </c>
      <c r="Q81"/>
      <c r="R81"/>
    </row>
    <row r="82" spans="1:18" x14ac:dyDescent="0.45">
      <c r="A82" s="2"/>
      <c r="B82" s="2"/>
      <c r="H82" s="12">
        <v>76</v>
      </c>
      <c r="I82" s="37">
        <v>-1.8500000000000014</v>
      </c>
      <c r="O82" s="12">
        <v>76</v>
      </c>
      <c r="P82" s="37">
        <v>69.199999999999989</v>
      </c>
      <c r="Q82"/>
      <c r="R82"/>
    </row>
    <row r="83" spans="1:18" x14ac:dyDescent="0.45">
      <c r="A83" s="2"/>
      <c r="B83" s="2"/>
      <c r="H83" s="12">
        <v>77</v>
      </c>
      <c r="I83" s="37">
        <v>12.399999999999991</v>
      </c>
      <c r="O83" s="12">
        <v>77</v>
      </c>
      <c r="P83" s="37">
        <v>-143.19999999999999</v>
      </c>
      <c r="Q83"/>
      <c r="R83"/>
    </row>
    <row r="84" spans="1:18" x14ac:dyDescent="0.45">
      <c r="A84" s="2"/>
      <c r="B84" s="2"/>
      <c r="H84" s="12">
        <v>78</v>
      </c>
      <c r="I84" s="37">
        <v>60.739999999999995</v>
      </c>
      <c r="O84" s="12">
        <v>78</v>
      </c>
      <c r="P84" s="37">
        <v>91.79</v>
      </c>
      <c r="Q84"/>
      <c r="R84"/>
    </row>
    <row r="85" spans="1:18" x14ac:dyDescent="0.45">
      <c r="A85" s="2"/>
      <c r="B85" s="2"/>
      <c r="H85" s="12">
        <v>79</v>
      </c>
      <c r="I85" s="37">
        <v>230.04000000000002</v>
      </c>
      <c r="O85" s="12">
        <v>79</v>
      </c>
      <c r="P85" s="37">
        <v>324.8</v>
      </c>
      <c r="Q85"/>
      <c r="R85"/>
    </row>
    <row r="86" spans="1:18" x14ac:dyDescent="0.45">
      <c r="A86" s="2"/>
      <c r="B86" s="2"/>
      <c r="H86" s="12">
        <v>80</v>
      </c>
      <c r="I86" s="37">
        <v>23.000000000000014</v>
      </c>
      <c r="O86" s="12">
        <v>80</v>
      </c>
      <c r="P86" s="37">
        <v>227.60000000000002</v>
      </c>
      <c r="Q86"/>
      <c r="R86"/>
    </row>
    <row r="87" spans="1:18" x14ac:dyDescent="0.45">
      <c r="A87" s="2"/>
      <c r="B87" s="2"/>
      <c r="H87" s="12">
        <v>81</v>
      </c>
      <c r="I87" s="37">
        <v>116.71999999999998</v>
      </c>
      <c r="O87" s="12">
        <v>81</v>
      </c>
      <c r="P87" s="37">
        <v>331.55</v>
      </c>
      <c r="Q87"/>
      <c r="R87"/>
    </row>
    <row r="88" spans="1:18" x14ac:dyDescent="0.45">
      <c r="A88" s="2"/>
      <c r="B88" s="2"/>
      <c r="H88" s="12">
        <v>82</v>
      </c>
      <c r="I88" s="37">
        <v>42.83</v>
      </c>
      <c r="O88" s="12">
        <v>82</v>
      </c>
      <c r="P88" s="37">
        <v>73.760000000000005</v>
      </c>
      <c r="Q88"/>
      <c r="R88"/>
    </row>
    <row r="89" spans="1:18" x14ac:dyDescent="0.45">
      <c r="A89" s="2"/>
      <c r="B89" s="2"/>
      <c r="H89" s="12">
        <v>83</v>
      </c>
      <c r="I89" s="37">
        <v>131.93</v>
      </c>
      <c r="O89" s="12">
        <v>83</v>
      </c>
      <c r="P89" s="37">
        <v>220.84000000000003</v>
      </c>
      <c r="Q89"/>
      <c r="R89"/>
    </row>
    <row r="90" spans="1:18" x14ac:dyDescent="0.45">
      <c r="A90" s="2"/>
      <c r="B90" s="2"/>
      <c r="H90" s="12">
        <v>84</v>
      </c>
      <c r="I90" s="37">
        <v>106.88000000000001</v>
      </c>
      <c r="O90" s="12">
        <v>84</v>
      </c>
      <c r="P90" s="37">
        <v>41.11999999999999</v>
      </c>
      <c r="Q90"/>
      <c r="R90"/>
    </row>
    <row r="91" spans="1:18" x14ac:dyDescent="0.45">
      <c r="A91" s="2"/>
      <c r="B91" s="2"/>
      <c r="H91" s="12">
        <v>85</v>
      </c>
      <c r="I91" s="37">
        <v>180.2</v>
      </c>
      <c r="O91" s="12">
        <v>85</v>
      </c>
      <c r="P91" s="37">
        <v>-41.96</v>
      </c>
      <c r="Q91"/>
      <c r="R91"/>
    </row>
    <row r="92" spans="1:18" x14ac:dyDescent="0.45">
      <c r="A92" s="2"/>
      <c r="B92" s="2"/>
      <c r="H92" s="12">
        <v>86</v>
      </c>
      <c r="I92" s="37">
        <v>67.499999999999986</v>
      </c>
      <c r="O92" s="12">
        <v>86</v>
      </c>
      <c r="P92" s="37">
        <v>164.88</v>
      </c>
      <c r="Q92"/>
      <c r="R92"/>
    </row>
    <row r="93" spans="1:18" x14ac:dyDescent="0.45">
      <c r="A93" s="2"/>
      <c r="B93" s="2"/>
      <c r="H93" s="12">
        <v>87</v>
      </c>
      <c r="I93" s="37">
        <v>54.080000000000013</v>
      </c>
      <c r="O93" s="12">
        <v>87</v>
      </c>
      <c r="P93" s="37">
        <v>201.17000000000002</v>
      </c>
      <c r="Q93"/>
      <c r="R93"/>
    </row>
    <row r="94" spans="1:18" x14ac:dyDescent="0.45">
      <c r="A94" s="2"/>
      <c r="B94" s="2"/>
      <c r="H94" s="12">
        <v>88</v>
      </c>
      <c r="I94" s="37">
        <v>-204.34000000000003</v>
      </c>
      <c r="O94" s="12">
        <v>88</v>
      </c>
      <c r="P94" s="37">
        <v>236.08000000000004</v>
      </c>
      <c r="Q94"/>
      <c r="R94"/>
    </row>
    <row r="95" spans="1:18" x14ac:dyDescent="0.45">
      <c r="A95" s="2"/>
      <c r="B95" s="2"/>
      <c r="H95" s="12">
        <v>89</v>
      </c>
      <c r="I95" s="37">
        <v>7.7999999999999972</v>
      </c>
      <c r="O95" s="12">
        <v>89</v>
      </c>
      <c r="P95" s="37">
        <v>224.41000000000003</v>
      </c>
      <c r="Q95"/>
      <c r="R95"/>
    </row>
    <row r="96" spans="1:18" x14ac:dyDescent="0.45">
      <c r="A96" s="2"/>
      <c r="B96" s="2"/>
      <c r="H96" s="12">
        <v>90</v>
      </c>
      <c r="I96" s="37">
        <v>-13.480000000000004</v>
      </c>
      <c r="O96" s="12">
        <v>90</v>
      </c>
      <c r="P96" s="37">
        <v>130.09999999999997</v>
      </c>
      <c r="Q96"/>
      <c r="R96"/>
    </row>
    <row r="97" spans="1:18" x14ac:dyDescent="0.45">
      <c r="A97" s="2"/>
      <c r="B97" s="2"/>
      <c r="H97" s="12">
        <v>91</v>
      </c>
      <c r="I97" s="37">
        <v>-17.920000000000002</v>
      </c>
      <c r="O97" s="12">
        <v>91</v>
      </c>
      <c r="P97" s="37">
        <v>-26.740000000000002</v>
      </c>
      <c r="Q97"/>
      <c r="R97"/>
    </row>
    <row r="98" spans="1:18" x14ac:dyDescent="0.45">
      <c r="A98" s="2"/>
      <c r="B98" s="2"/>
      <c r="H98" s="12">
        <v>92</v>
      </c>
      <c r="I98" s="37">
        <v>-118.72</v>
      </c>
      <c r="O98" s="12">
        <v>92</v>
      </c>
      <c r="P98" s="37">
        <v>-191.76999999999998</v>
      </c>
      <c r="Q98"/>
      <c r="R98"/>
    </row>
    <row r="99" spans="1:18" x14ac:dyDescent="0.45">
      <c r="A99" s="2"/>
      <c r="B99" s="2"/>
      <c r="H99" s="12">
        <v>93</v>
      </c>
      <c r="I99" s="37">
        <v>-33.160000000000004</v>
      </c>
      <c r="O99" s="12">
        <v>93</v>
      </c>
      <c r="P99" s="37">
        <v>-166.13</v>
      </c>
      <c r="Q99"/>
      <c r="R99"/>
    </row>
    <row r="100" spans="1:18" x14ac:dyDescent="0.45">
      <c r="A100" s="2"/>
      <c r="B100" s="2"/>
      <c r="H100" s="12">
        <v>94</v>
      </c>
      <c r="I100" s="37">
        <v>100.54999999999997</v>
      </c>
      <c r="O100" s="12">
        <v>94</v>
      </c>
      <c r="P100" s="37">
        <v>293.3</v>
      </c>
      <c r="Q100"/>
      <c r="R100"/>
    </row>
    <row r="101" spans="1:18" x14ac:dyDescent="0.45">
      <c r="A101" s="2"/>
      <c r="B101" s="2"/>
      <c r="H101" s="12">
        <v>95</v>
      </c>
      <c r="I101" s="37">
        <v>63.669999999999973</v>
      </c>
      <c r="O101" s="12">
        <v>95</v>
      </c>
      <c r="P101" s="37">
        <v>247.39999999999998</v>
      </c>
      <c r="Q101"/>
      <c r="R101"/>
    </row>
    <row r="102" spans="1:18" x14ac:dyDescent="0.45">
      <c r="A102" s="2"/>
      <c r="B102" s="2"/>
      <c r="H102" s="12">
        <v>96</v>
      </c>
      <c r="I102" s="37">
        <v>201.12</v>
      </c>
      <c r="O102" s="12">
        <v>96</v>
      </c>
      <c r="P102" s="37">
        <v>34.199999999999989</v>
      </c>
      <c r="Q102"/>
      <c r="R102"/>
    </row>
    <row r="103" spans="1:18" x14ac:dyDescent="0.45">
      <c r="A103" s="2"/>
      <c r="B103" s="2"/>
      <c r="H103" s="12">
        <v>97</v>
      </c>
      <c r="I103" s="37">
        <v>59.659999999999982</v>
      </c>
      <c r="O103" s="12">
        <v>97</v>
      </c>
      <c r="P103" s="37">
        <v>232</v>
      </c>
      <c r="Q103"/>
      <c r="R103"/>
    </row>
    <row r="104" spans="1:18" x14ac:dyDescent="0.45">
      <c r="A104" s="2"/>
      <c r="B104" s="2"/>
      <c r="H104" s="12">
        <v>98</v>
      </c>
      <c r="I104" s="37">
        <v>91.699999999999974</v>
      </c>
      <c r="O104" s="12">
        <v>98</v>
      </c>
      <c r="P104" s="37">
        <v>247.7</v>
      </c>
      <c r="Q104"/>
      <c r="R104"/>
    </row>
    <row r="105" spans="1:18" x14ac:dyDescent="0.45">
      <c r="A105" s="2"/>
      <c r="B105" s="2"/>
      <c r="H105" s="12">
        <v>99</v>
      </c>
      <c r="I105" s="37">
        <v>-31.96</v>
      </c>
      <c r="O105" s="12">
        <v>99</v>
      </c>
      <c r="P105" s="37">
        <v>261.74</v>
      </c>
      <c r="Q105"/>
      <c r="R105"/>
    </row>
    <row r="106" spans="1:18" x14ac:dyDescent="0.45">
      <c r="A106" s="2"/>
      <c r="B106" s="2"/>
      <c r="H106" s="12">
        <v>100</v>
      </c>
      <c r="I106" s="37">
        <v>110.62999999999998</v>
      </c>
      <c r="O106" s="12">
        <v>100</v>
      </c>
      <c r="P106" s="37">
        <v>99.61</v>
      </c>
      <c r="Q106"/>
      <c r="R106"/>
    </row>
    <row r="107" spans="1:18" x14ac:dyDescent="0.45">
      <c r="A107" s="2"/>
      <c r="B107" s="2"/>
      <c r="H107" s="12">
        <v>101</v>
      </c>
      <c r="I107" s="37">
        <v>114.37999999999998</v>
      </c>
      <c r="O107" s="12">
        <v>101</v>
      </c>
      <c r="P107" s="37">
        <v>-77.740000000000009</v>
      </c>
      <c r="Q107"/>
      <c r="R107"/>
    </row>
    <row r="108" spans="1:18" x14ac:dyDescent="0.45">
      <c r="A108" s="2"/>
      <c r="B108" s="2"/>
      <c r="H108" s="12">
        <v>102</v>
      </c>
      <c r="I108" s="37">
        <v>-313.39</v>
      </c>
      <c r="O108" s="12">
        <v>102</v>
      </c>
      <c r="P108" s="37">
        <v>160.55000000000001</v>
      </c>
      <c r="Q108"/>
      <c r="R108"/>
    </row>
    <row r="109" spans="1:18" x14ac:dyDescent="0.45">
      <c r="A109" s="2"/>
      <c r="B109" s="2"/>
      <c r="H109" s="12">
        <v>103</v>
      </c>
      <c r="I109" s="37">
        <v>87.899999999999991</v>
      </c>
      <c r="O109" s="12">
        <v>103</v>
      </c>
      <c r="P109" s="37">
        <v>227.59999999999997</v>
      </c>
      <c r="Q109"/>
      <c r="R109"/>
    </row>
    <row r="110" spans="1:18" x14ac:dyDescent="0.45">
      <c r="A110" s="2"/>
      <c r="B110" s="2"/>
      <c r="H110" s="12">
        <v>104</v>
      </c>
      <c r="I110" s="37">
        <v>187.04000000000002</v>
      </c>
      <c r="O110" s="12">
        <v>104</v>
      </c>
      <c r="P110" s="37">
        <v>116.36999999999999</v>
      </c>
      <c r="Q110"/>
      <c r="R110"/>
    </row>
    <row r="111" spans="1:18" x14ac:dyDescent="0.45">
      <c r="A111" s="2"/>
      <c r="B111" s="2"/>
      <c r="H111" s="12">
        <v>105</v>
      </c>
      <c r="I111" s="37">
        <v>15.009999999999991</v>
      </c>
      <c r="O111" s="12">
        <v>105</v>
      </c>
      <c r="P111" s="37">
        <v>116.74</v>
      </c>
      <c r="Q111"/>
      <c r="R111"/>
    </row>
    <row r="112" spans="1:18" x14ac:dyDescent="0.45">
      <c r="A112" s="2"/>
      <c r="B112" s="2"/>
      <c r="H112" s="12">
        <v>106</v>
      </c>
      <c r="I112" s="37">
        <v>-75.5</v>
      </c>
      <c r="O112" s="12">
        <v>106</v>
      </c>
      <c r="P112" s="37">
        <v>67.129999999999981</v>
      </c>
      <c r="Q112"/>
      <c r="R112"/>
    </row>
    <row r="113" spans="1:18" x14ac:dyDescent="0.45">
      <c r="A113" s="2"/>
      <c r="B113" s="2"/>
      <c r="H113" s="12">
        <v>107</v>
      </c>
      <c r="I113" s="37">
        <v>88.55</v>
      </c>
      <c r="O113" s="12">
        <v>107</v>
      </c>
      <c r="P113" s="37">
        <v>169.55</v>
      </c>
      <c r="Q113"/>
      <c r="R113"/>
    </row>
    <row r="114" spans="1:18" x14ac:dyDescent="0.45">
      <c r="A114" s="2"/>
      <c r="B114" s="2"/>
      <c r="H114" s="12">
        <v>108</v>
      </c>
      <c r="I114" s="37">
        <v>-2.6600000000000037</v>
      </c>
      <c r="O114" s="12">
        <v>108</v>
      </c>
      <c r="P114" s="37">
        <v>256.8</v>
      </c>
      <c r="Q114"/>
      <c r="R114"/>
    </row>
    <row r="115" spans="1:18" x14ac:dyDescent="0.45">
      <c r="A115" s="2"/>
      <c r="B115" s="2"/>
      <c r="H115" s="12">
        <v>109</v>
      </c>
      <c r="I115" s="37">
        <v>249.05</v>
      </c>
      <c r="O115" s="12">
        <v>109</v>
      </c>
      <c r="P115" s="37">
        <v>253.14999999999998</v>
      </c>
      <c r="Q115"/>
      <c r="R115"/>
    </row>
    <row r="116" spans="1:18" x14ac:dyDescent="0.45">
      <c r="A116" s="2"/>
      <c r="B116" s="2"/>
      <c r="H116" s="12">
        <v>110</v>
      </c>
      <c r="I116" s="37">
        <v>80.05</v>
      </c>
      <c r="O116" s="12">
        <v>110</v>
      </c>
      <c r="P116" s="37">
        <v>273.86</v>
      </c>
      <c r="Q116"/>
      <c r="R116"/>
    </row>
    <row r="117" spans="1:18" x14ac:dyDescent="0.45">
      <c r="A117" s="2"/>
      <c r="B117" s="2"/>
      <c r="H117" s="12">
        <v>111</v>
      </c>
      <c r="I117" s="37">
        <v>117.88000000000001</v>
      </c>
      <c r="O117" s="12">
        <v>111</v>
      </c>
      <c r="P117" s="37">
        <v>-30.250000000000004</v>
      </c>
      <c r="Q117"/>
      <c r="R117"/>
    </row>
    <row r="118" spans="1:18" x14ac:dyDescent="0.45">
      <c r="A118" s="2"/>
      <c r="B118" s="2"/>
      <c r="H118" s="12">
        <v>112</v>
      </c>
      <c r="I118" s="37">
        <v>193.88</v>
      </c>
      <c r="O118" s="12">
        <v>112</v>
      </c>
      <c r="P118" s="37">
        <v>-48.02</v>
      </c>
      <c r="Q118"/>
      <c r="R118"/>
    </row>
    <row r="119" spans="1:18" x14ac:dyDescent="0.45">
      <c r="A119" s="2"/>
      <c r="B119" s="2"/>
      <c r="H119" s="12">
        <v>113</v>
      </c>
      <c r="I119" s="37">
        <v>113.33</v>
      </c>
      <c r="O119" s="12">
        <v>113</v>
      </c>
      <c r="P119" s="37">
        <v>210.42000000000002</v>
      </c>
      <c r="Q119"/>
      <c r="R119"/>
    </row>
    <row r="120" spans="1:18" x14ac:dyDescent="0.45">
      <c r="A120" s="2"/>
      <c r="B120" s="2"/>
      <c r="H120" s="12">
        <v>114</v>
      </c>
      <c r="I120" s="37">
        <v>158.61000000000001</v>
      </c>
      <c r="O120" s="12">
        <v>114</v>
      </c>
      <c r="P120" s="37">
        <v>237.95999999999998</v>
      </c>
      <c r="Q120"/>
      <c r="R120"/>
    </row>
    <row r="121" spans="1:18" x14ac:dyDescent="0.45">
      <c r="A121" s="2"/>
      <c r="B121" s="2"/>
      <c r="H121" s="12">
        <v>115</v>
      </c>
      <c r="I121" s="37">
        <v>242.59999999999997</v>
      </c>
      <c r="O121" s="12">
        <v>115</v>
      </c>
      <c r="P121" s="37">
        <v>263.60000000000002</v>
      </c>
      <c r="Q121"/>
      <c r="R121"/>
    </row>
    <row r="122" spans="1:18" x14ac:dyDescent="0.45">
      <c r="A122" s="2"/>
      <c r="B122" s="2"/>
      <c r="H122" s="12">
        <v>116</v>
      </c>
      <c r="I122" s="37">
        <v>24.509999999999991</v>
      </c>
      <c r="O122" s="12">
        <v>116</v>
      </c>
      <c r="P122" s="37">
        <v>-53.2</v>
      </c>
      <c r="Q122"/>
      <c r="R122"/>
    </row>
    <row r="123" spans="1:18" x14ac:dyDescent="0.45">
      <c r="A123" s="2"/>
      <c r="B123" s="2"/>
      <c r="H123" s="12">
        <v>117</v>
      </c>
      <c r="I123" s="37">
        <v>59.679999999999993</v>
      </c>
      <c r="O123" s="12">
        <v>117</v>
      </c>
      <c r="P123" s="37">
        <v>-14.950000000000003</v>
      </c>
      <c r="Q123"/>
      <c r="R123"/>
    </row>
    <row r="124" spans="1:18" x14ac:dyDescent="0.45">
      <c r="A124" s="2"/>
      <c r="B124" s="2"/>
      <c r="H124" s="12">
        <v>118</v>
      </c>
      <c r="I124" s="37">
        <v>42.08</v>
      </c>
      <c r="O124" s="12">
        <v>118</v>
      </c>
      <c r="P124" s="37">
        <v>-28.840000000000003</v>
      </c>
      <c r="Q124"/>
      <c r="R124"/>
    </row>
    <row r="125" spans="1:18" x14ac:dyDescent="0.45">
      <c r="A125" s="2"/>
      <c r="B125" s="2"/>
      <c r="H125" s="12">
        <v>119</v>
      </c>
      <c r="I125" s="37">
        <v>237.57999999999998</v>
      </c>
      <c r="O125" s="12">
        <v>119</v>
      </c>
      <c r="P125" s="37">
        <v>92.000000000000014</v>
      </c>
      <c r="Q125"/>
      <c r="R125"/>
    </row>
    <row r="126" spans="1:18" x14ac:dyDescent="0.45">
      <c r="A126" s="2"/>
      <c r="B126" s="2"/>
      <c r="H126" s="12">
        <v>120</v>
      </c>
      <c r="I126" s="37">
        <v>115.09999999999998</v>
      </c>
      <c r="O126" s="12">
        <v>120</v>
      </c>
      <c r="P126" s="37">
        <v>-9.7600000000000051</v>
      </c>
      <c r="Q126"/>
      <c r="R126"/>
    </row>
    <row r="127" spans="1:18" x14ac:dyDescent="0.45">
      <c r="A127" s="2"/>
      <c r="B127" s="2"/>
      <c r="H127" s="12">
        <v>121</v>
      </c>
      <c r="I127" s="37">
        <v>26.719999999999985</v>
      </c>
      <c r="O127" s="12">
        <v>121</v>
      </c>
      <c r="P127" s="37">
        <v>197.79999999999995</v>
      </c>
      <c r="Q127"/>
      <c r="R127"/>
    </row>
    <row r="128" spans="1:18" x14ac:dyDescent="0.45">
      <c r="A128" s="2"/>
      <c r="B128" s="2"/>
      <c r="H128" s="12">
        <v>122</v>
      </c>
      <c r="I128" s="37">
        <v>87.77</v>
      </c>
      <c r="O128" s="12">
        <v>122</v>
      </c>
      <c r="P128" s="37">
        <v>322.83999999999997</v>
      </c>
      <c r="Q128"/>
      <c r="R128"/>
    </row>
    <row r="129" spans="1:18" x14ac:dyDescent="0.45">
      <c r="A129" s="2"/>
      <c r="B129" s="2"/>
      <c r="H129" s="12">
        <v>123</v>
      </c>
      <c r="I129" s="37">
        <v>162.51</v>
      </c>
      <c r="O129" s="12">
        <v>123</v>
      </c>
      <c r="P129" s="37">
        <v>76.719999999999985</v>
      </c>
      <c r="Q129"/>
      <c r="R129"/>
    </row>
    <row r="130" spans="1:18" x14ac:dyDescent="0.45">
      <c r="A130" s="2"/>
      <c r="B130" s="2"/>
      <c r="H130" s="12">
        <v>124</v>
      </c>
      <c r="I130" s="37">
        <v>177.68</v>
      </c>
      <c r="O130" s="12">
        <v>124</v>
      </c>
      <c r="P130" s="37">
        <v>50.3</v>
      </c>
      <c r="Q130"/>
      <c r="R130"/>
    </row>
    <row r="131" spans="1:18" x14ac:dyDescent="0.45">
      <c r="A131" s="2"/>
      <c r="B131" s="2"/>
      <c r="H131" s="12">
        <v>125</v>
      </c>
      <c r="I131" s="37">
        <v>-63.440000000000005</v>
      </c>
      <c r="O131" s="12">
        <v>125</v>
      </c>
      <c r="P131" s="37">
        <v>85.850000000000009</v>
      </c>
      <c r="Q131"/>
      <c r="R131"/>
    </row>
    <row r="132" spans="1:18" x14ac:dyDescent="0.45">
      <c r="A132" s="2"/>
      <c r="B132" s="2"/>
      <c r="H132" s="12">
        <v>126</v>
      </c>
      <c r="I132" s="37">
        <v>-45.7</v>
      </c>
      <c r="O132" s="12">
        <v>126</v>
      </c>
      <c r="P132" s="37">
        <v>154.26000000000005</v>
      </c>
      <c r="Q132"/>
      <c r="R132"/>
    </row>
    <row r="133" spans="1:18" x14ac:dyDescent="0.45">
      <c r="A133" s="2"/>
      <c r="B133" s="2"/>
      <c r="H133" s="12">
        <v>127</v>
      </c>
      <c r="I133" s="37">
        <v>155.61999999999995</v>
      </c>
      <c r="O133" s="12">
        <v>127</v>
      </c>
      <c r="P133" s="37">
        <v>262.58000000000004</v>
      </c>
      <c r="Q133"/>
      <c r="R133"/>
    </row>
    <row r="134" spans="1:18" x14ac:dyDescent="0.45">
      <c r="A134" s="2"/>
      <c r="B134" s="2"/>
      <c r="H134" s="12">
        <v>128</v>
      </c>
      <c r="I134" s="37">
        <v>124.82</v>
      </c>
      <c r="O134" s="12">
        <v>128</v>
      </c>
      <c r="P134" s="37">
        <v>54.56</v>
      </c>
      <c r="Q134"/>
      <c r="R134"/>
    </row>
    <row r="135" spans="1:18" x14ac:dyDescent="0.45">
      <c r="A135" s="2"/>
      <c r="B135" s="2"/>
      <c r="H135" s="12">
        <v>129</v>
      </c>
      <c r="I135" s="37">
        <v>161.63</v>
      </c>
      <c r="O135" s="12">
        <v>129</v>
      </c>
      <c r="P135" s="37">
        <v>67.55</v>
      </c>
      <c r="Q135"/>
      <c r="R135"/>
    </row>
    <row r="136" spans="1:18" x14ac:dyDescent="0.45">
      <c r="A136" s="2"/>
      <c r="B136" s="2"/>
      <c r="H136" s="12">
        <v>130</v>
      </c>
      <c r="I136" s="37">
        <v>122.24000000000001</v>
      </c>
      <c r="O136" s="12">
        <v>130</v>
      </c>
      <c r="P136" s="37">
        <v>141.60000000000002</v>
      </c>
      <c r="Q136"/>
      <c r="R136"/>
    </row>
    <row r="137" spans="1:18" x14ac:dyDescent="0.45">
      <c r="A137" s="2"/>
      <c r="B137" s="2"/>
      <c r="H137" s="12">
        <v>131</v>
      </c>
      <c r="I137" s="37">
        <v>1.2800000000000011</v>
      </c>
      <c r="O137" s="12">
        <v>131</v>
      </c>
      <c r="P137" s="37">
        <v>41.3</v>
      </c>
      <c r="Q137"/>
      <c r="R137"/>
    </row>
    <row r="138" spans="1:18" x14ac:dyDescent="0.45">
      <c r="A138" s="2"/>
      <c r="B138" s="2"/>
      <c r="H138" s="12">
        <v>132</v>
      </c>
      <c r="I138" s="37">
        <v>84.05</v>
      </c>
      <c r="O138" s="12">
        <v>132</v>
      </c>
      <c r="P138" s="37">
        <v>-36.820000000000007</v>
      </c>
      <c r="Q138"/>
      <c r="R138"/>
    </row>
    <row r="139" spans="1:18" x14ac:dyDescent="0.45">
      <c r="A139" s="2"/>
      <c r="B139" s="2"/>
      <c r="H139" s="12">
        <v>133</v>
      </c>
      <c r="I139" s="37">
        <v>98.899999999999963</v>
      </c>
      <c r="O139" s="12">
        <v>133</v>
      </c>
      <c r="P139" s="37">
        <v>359.24</v>
      </c>
      <c r="Q139"/>
      <c r="R139"/>
    </row>
    <row r="140" spans="1:18" x14ac:dyDescent="0.45">
      <c r="A140" s="2"/>
      <c r="B140" s="2"/>
      <c r="H140" s="12">
        <v>134</v>
      </c>
      <c r="I140" s="37">
        <v>101.83999999999999</v>
      </c>
      <c r="O140" s="12">
        <v>134</v>
      </c>
      <c r="P140" s="37">
        <v>38.38000000000001</v>
      </c>
      <c r="Q140"/>
      <c r="R140"/>
    </row>
    <row r="141" spans="1:18" x14ac:dyDescent="0.45">
      <c r="A141" s="2"/>
      <c r="B141" s="2"/>
      <c r="H141" s="12">
        <v>135</v>
      </c>
      <c r="I141" s="37">
        <v>97.279999999999987</v>
      </c>
      <c r="O141" s="12">
        <v>135</v>
      </c>
      <c r="P141" s="37">
        <v>-9.7600000000000051</v>
      </c>
      <c r="Q141"/>
      <c r="R141"/>
    </row>
    <row r="142" spans="1:18" x14ac:dyDescent="0.45">
      <c r="A142" s="2"/>
      <c r="B142" s="2"/>
      <c r="H142" s="12">
        <v>136</v>
      </c>
      <c r="I142" s="37">
        <v>-6.7600000000000051</v>
      </c>
      <c r="O142" s="12">
        <v>136</v>
      </c>
      <c r="P142" s="37">
        <v>-36.6</v>
      </c>
      <c r="Q142"/>
      <c r="R142"/>
    </row>
    <row r="143" spans="1:18" x14ac:dyDescent="0.45">
      <c r="A143" s="2"/>
      <c r="B143" s="2"/>
      <c r="H143" s="12">
        <v>137</v>
      </c>
      <c r="I143" s="37">
        <v>98.42</v>
      </c>
      <c r="O143" s="12">
        <v>137</v>
      </c>
      <c r="P143" s="37">
        <v>-11.350000000000009</v>
      </c>
      <c r="Q143"/>
      <c r="R143"/>
    </row>
    <row r="144" spans="1:18" x14ac:dyDescent="0.45">
      <c r="A144" s="2"/>
      <c r="B144" s="2"/>
      <c r="H144" s="12">
        <v>138</v>
      </c>
      <c r="I144" s="37">
        <v>-87.080000000000013</v>
      </c>
      <c r="O144" s="12">
        <v>138</v>
      </c>
      <c r="P144" s="37">
        <v>44.179999999999993</v>
      </c>
      <c r="Q144"/>
      <c r="R144"/>
    </row>
    <row r="145" spans="1:18" x14ac:dyDescent="0.45">
      <c r="A145" s="2"/>
      <c r="B145" s="2"/>
      <c r="H145" s="12">
        <v>139</v>
      </c>
      <c r="I145" s="37">
        <v>23.799999999999997</v>
      </c>
      <c r="O145" s="12">
        <v>139</v>
      </c>
      <c r="P145" s="37">
        <v>31.700000000000003</v>
      </c>
      <c r="Q145"/>
      <c r="R145"/>
    </row>
    <row r="146" spans="1:18" x14ac:dyDescent="0.45">
      <c r="A146" s="2"/>
      <c r="B146" s="2"/>
      <c r="H146" s="12">
        <v>140</v>
      </c>
      <c r="I146" s="37">
        <v>181.64</v>
      </c>
      <c r="O146" s="12">
        <v>140</v>
      </c>
      <c r="P146" s="37">
        <v>199.64</v>
      </c>
      <c r="Q146"/>
      <c r="R146"/>
    </row>
    <row r="147" spans="1:18" x14ac:dyDescent="0.45">
      <c r="A147" s="2"/>
      <c r="B147" s="2"/>
      <c r="H147" s="12">
        <v>141</v>
      </c>
      <c r="I147" s="37">
        <v>22.459999999999994</v>
      </c>
      <c r="O147" s="12">
        <v>141</v>
      </c>
      <c r="P147" s="37">
        <v>-30.450000000000003</v>
      </c>
      <c r="Q147"/>
      <c r="R147"/>
    </row>
    <row r="148" spans="1:18" x14ac:dyDescent="0.45">
      <c r="A148" s="2"/>
      <c r="B148" s="2"/>
      <c r="H148" s="12">
        <v>142</v>
      </c>
      <c r="I148" s="37">
        <v>21.320000000000022</v>
      </c>
      <c r="O148" s="12">
        <v>142</v>
      </c>
      <c r="P148" s="37">
        <v>72.08</v>
      </c>
      <c r="Q148"/>
      <c r="R148"/>
    </row>
    <row r="149" spans="1:18" x14ac:dyDescent="0.45">
      <c r="A149" s="2"/>
      <c r="B149" s="2"/>
      <c r="H149" s="12">
        <v>143</v>
      </c>
      <c r="I149" s="37">
        <v>-40.510000000000005</v>
      </c>
      <c r="O149" s="12">
        <v>143</v>
      </c>
      <c r="P149" s="37">
        <v>245.80000000000007</v>
      </c>
      <c r="Q149"/>
      <c r="R149"/>
    </row>
    <row r="150" spans="1:18" x14ac:dyDescent="0.45">
      <c r="A150" s="2"/>
      <c r="B150" s="2"/>
      <c r="H150" s="12">
        <v>144</v>
      </c>
      <c r="I150" s="37">
        <v>148.04000000000002</v>
      </c>
      <c r="O150" s="12">
        <v>144</v>
      </c>
      <c r="P150" s="37">
        <v>-59.28</v>
      </c>
      <c r="Q150"/>
      <c r="R150"/>
    </row>
    <row r="151" spans="1:18" x14ac:dyDescent="0.45">
      <c r="A151" s="2"/>
      <c r="B151" s="2"/>
      <c r="H151" s="12">
        <v>145</v>
      </c>
      <c r="I151" s="37">
        <v>129.88</v>
      </c>
      <c r="O151" s="12">
        <v>145</v>
      </c>
      <c r="P151" s="37">
        <v>22.539999999999992</v>
      </c>
      <c r="Q151"/>
      <c r="R151"/>
    </row>
    <row r="152" spans="1:18" x14ac:dyDescent="0.45">
      <c r="A152" s="2"/>
      <c r="B152" s="2"/>
      <c r="H152" s="12">
        <v>146</v>
      </c>
      <c r="I152" s="37">
        <v>239.7</v>
      </c>
      <c r="O152" s="12">
        <v>146</v>
      </c>
      <c r="P152" s="37">
        <v>94.36</v>
      </c>
      <c r="Q152"/>
      <c r="R152"/>
    </row>
    <row r="153" spans="1:18" x14ac:dyDescent="0.45">
      <c r="A153" s="2"/>
      <c r="B153" s="2"/>
      <c r="H153" s="12">
        <v>147</v>
      </c>
      <c r="I153" s="37">
        <v>110.46</v>
      </c>
      <c r="O153" s="12">
        <v>147</v>
      </c>
      <c r="P153" s="37">
        <v>135.95000000000005</v>
      </c>
      <c r="Q153"/>
      <c r="R153"/>
    </row>
    <row r="154" spans="1:18" x14ac:dyDescent="0.45">
      <c r="A154" s="2"/>
      <c r="B154" s="2"/>
      <c r="H154" s="12">
        <v>148</v>
      </c>
      <c r="I154" s="37">
        <v>-45.2</v>
      </c>
      <c r="O154" s="12">
        <v>148</v>
      </c>
      <c r="P154" s="37">
        <v>162.88999999999999</v>
      </c>
      <c r="Q154"/>
      <c r="R154"/>
    </row>
    <row r="155" spans="1:18" x14ac:dyDescent="0.45">
      <c r="A155" s="2"/>
      <c r="B155" s="2"/>
      <c r="H155" s="12">
        <v>149</v>
      </c>
      <c r="I155" s="37">
        <v>210.14</v>
      </c>
      <c r="O155" s="12">
        <v>149</v>
      </c>
      <c r="P155" s="37">
        <v>-236.79999999999995</v>
      </c>
      <c r="Q155"/>
      <c r="R155"/>
    </row>
    <row r="156" spans="1:18" x14ac:dyDescent="0.45">
      <c r="A156" s="2"/>
      <c r="B156" s="2"/>
      <c r="H156" s="12">
        <v>150</v>
      </c>
      <c r="I156" s="37">
        <v>143.78000000000003</v>
      </c>
      <c r="O156" s="12">
        <v>150</v>
      </c>
      <c r="P156" s="37">
        <v>91.640000000000029</v>
      </c>
      <c r="Q156"/>
      <c r="R156"/>
    </row>
    <row r="157" spans="1:18" x14ac:dyDescent="0.45">
      <c r="A157" s="2"/>
      <c r="B157" s="2"/>
      <c r="H157" s="12">
        <v>151</v>
      </c>
      <c r="I157" s="37">
        <v>60.199999999999974</v>
      </c>
      <c r="O157" s="12">
        <v>151</v>
      </c>
      <c r="P157" s="37">
        <v>135.87</v>
      </c>
      <c r="Q157"/>
      <c r="R157"/>
    </row>
    <row r="158" spans="1:18" x14ac:dyDescent="0.45">
      <c r="A158" s="2"/>
      <c r="B158" s="2"/>
      <c r="H158" s="12">
        <v>152</v>
      </c>
      <c r="I158" s="37">
        <v>40.159999999999982</v>
      </c>
      <c r="O158" s="12">
        <v>152</v>
      </c>
      <c r="P158" s="37">
        <v>35.539999999999992</v>
      </c>
      <c r="Q158"/>
      <c r="R158"/>
    </row>
    <row r="159" spans="1:18" x14ac:dyDescent="0.45">
      <c r="A159" s="2"/>
      <c r="B159" s="2"/>
      <c r="H159" s="12">
        <v>153</v>
      </c>
      <c r="I159" s="37">
        <v>241.32000000000005</v>
      </c>
      <c r="O159" s="12">
        <v>153</v>
      </c>
      <c r="P159" s="37">
        <v>155.07999999999998</v>
      </c>
      <c r="Q159"/>
      <c r="R159"/>
    </row>
    <row r="160" spans="1:18" x14ac:dyDescent="0.45">
      <c r="A160" s="2"/>
      <c r="B160" s="2"/>
      <c r="H160" s="12">
        <v>154</v>
      </c>
      <c r="I160" s="37">
        <v>72.659999999999982</v>
      </c>
      <c r="O160" s="12">
        <v>154</v>
      </c>
      <c r="P160" s="37">
        <v>101.63000000000001</v>
      </c>
      <c r="Q160"/>
      <c r="R160"/>
    </row>
    <row r="161" spans="1:18" x14ac:dyDescent="0.45">
      <c r="A161" s="2"/>
      <c r="B161" s="2"/>
      <c r="H161" s="12">
        <v>155</v>
      </c>
      <c r="I161" s="37">
        <v>124.82</v>
      </c>
      <c r="O161" s="12">
        <v>155</v>
      </c>
      <c r="P161" s="37">
        <v>40.940000000000012</v>
      </c>
      <c r="Q161"/>
      <c r="R161"/>
    </row>
    <row r="162" spans="1:18" x14ac:dyDescent="0.45">
      <c r="A162" s="2"/>
      <c r="B162" s="2"/>
      <c r="H162" s="12">
        <v>156</v>
      </c>
      <c r="I162" s="37">
        <v>77.840000000000018</v>
      </c>
      <c r="O162" s="12">
        <v>156</v>
      </c>
      <c r="P162" s="37">
        <v>186.34000000000003</v>
      </c>
      <c r="Q162"/>
      <c r="R162"/>
    </row>
    <row r="163" spans="1:18" x14ac:dyDescent="0.45">
      <c r="A163" s="2"/>
      <c r="B163" s="2"/>
      <c r="H163" s="12">
        <v>157</v>
      </c>
      <c r="I163" s="37">
        <v>-8.61</v>
      </c>
      <c r="O163" s="12">
        <v>157</v>
      </c>
      <c r="P163" s="37">
        <v>203.16000000000003</v>
      </c>
      <c r="Q163"/>
      <c r="R163"/>
    </row>
    <row r="164" spans="1:18" x14ac:dyDescent="0.45">
      <c r="A164" s="2"/>
      <c r="B164" s="2"/>
      <c r="H164" s="12">
        <v>158</v>
      </c>
      <c r="I164" s="37">
        <v>28</v>
      </c>
      <c r="O164" s="12">
        <v>158</v>
      </c>
      <c r="P164" s="37">
        <v>152.88999999999999</v>
      </c>
      <c r="Q164"/>
      <c r="R164"/>
    </row>
    <row r="165" spans="1:18" x14ac:dyDescent="0.45">
      <c r="A165" s="2"/>
      <c r="B165" s="2"/>
      <c r="H165" s="12">
        <v>159</v>
      </c>
      <c r="I165" s="37">
        <v>290.99</v>
      </c>
      <c r="O165" s="12">
        <v>159</v>
      </c>
      <c r="P165" s="37">
        <v>-329.84</v>
      </c>
      <c r="Q165"/>
      <c r="R165"/>
    </row>
    <row r="166" spans="1:18" x14ac:dyDescent="0.45">
      <c r="A166" s="2"/>
      <c r="B166" s="2"/>
      <c r="H166" s="12">
        <v>160</v>
      </c>
      <c r="I166" s="37">
        <v>139.44</v>
      </c>
      <c r="O166" s="12">
        <v>160</v>
      </c>
      <c r="P166" s="37">
        <v>52.599999999999994</v>
      </c>
      <c r="Q166"/>
      <c r="R166"/>
    </row>
    <row r="167" spans="1:18" x14ac:dyDescent="0.45">
      <c r="A167" s="2"/>
      <c r="B167" s="2"/>
      <c r="H167" s="12">
        <v>161</v>
      </c>
      <c r="I167" s="37">
        <v>76.760000000000005</v>
      </c>
      <c r="O167" s="12">
        <v>161</v>
      </c>
      <c r="P167" s="37">
        <v>71.600000000000009</v>
      </c>
      <c r="Q167"/>
      <c r="R167"/>
    </row>
    <row r="168" spans="1:18" x14ac:dyDescent="0.45">
      <c r="A168" s="2"/>
      <c r="B168" s="2"/>
      <c r="H168" s="12">
        <v>162</v>
      </c>
      <c r="I168" s="37">
        <v>11.399999999999991</v>
      </c>
      <c r="O168" s="12">
        <v>162</v>
      </c>
      <c r="P168" s="37">
        <v>342.27000000000004</v>
      </c>
      <c r="Q168"/>
      <c r="R168"/>
    </row>
    <row r="169" spans="1:18" x14ac:dyDescent="0.45">
      <c r="A169" s="2"/>
      <c r="B169" s="2"/>
      <c r="H169" s="12">
        <v>163</v>
      </c>
      <c r="I169" s="37">
        <v>66.8</v>
      </c>
      <c r="O169" s="12">
        <v>163</v>
      </c>
      <c r="P169" s="37">
        <v>53.359999999999985</v>
      </c>
      <c r="Q169"/>
      <c r="R169"/>
    </row>
    <row r="170" spans="1:18" x14ac:dyDescent="0.45">
      <c r="A170" s="2"/>
      <c r="B170" s="2"/>
      <c r="H170" s="12">
        <v>164</v>
      </c>
      <c r="I170" s="37">
        <v>19.050000000000011</v>
      </c>
      <c r="O170" s="12">
        <v>164</v>
      </c>
      <c r="P170" s="37">
        <v>9.980000000000004</v>
      </c>
      <c r="Q170"/>
      <c r="R170"/>
    </row>
    <row r="171" spans="1:18" x14ac:dyDescent="0.45">
      <c r="A171" s="2"/>
      <c r="B171" s="2"/>
      <c r="H171" s="12">
        <v>165</v>
      </c>
      <c r="I171" s="37">
        <v>56.58</v>
      </c>
      <c r="O171" s="12">
        <v>165</v>
      </c>
      <c r="P171" s="37">
        <v>241.78000000000003</v>
      </c>
      <c r="Q171"/>
      <c r="R171"/>
    </row>
    <row r="172" spans="1:18" x14ac:dyDescent="0.45">
      <c r="A172" s="2"/>
      <c r="B172" s="2"/>
      <c r="H172" s="12">
        <v>166</v>
      </c>
      <c r="I172" s="37">
        <v>176.81</v>
      </c>
      <c r="O172" s="12">
        <v>166</v>
      </c>
      <c r="P172" s="37">
        <v>137.88</v>
      </c>
      <c r="Q172"/>
      <c r="R172"/>
    </row>
    <row r="173" spans="1:18" x14ac:dyDescent="0.45">
      <c r="A173" s="2"/>
      <c r="B173" s="2"/>
      <c r="H173" s="12">
        <v>167</v>
      </c>
      <c r="I173" s="37">
        <v>50.650000000000006</v>
      </c>
      <c r="O173" s="12">
        <v>167</v>
      </c>
      <c r="P173" s="37">
        <v>129.41999999999996</v>
      </c>
      <c r="Q173"/>
      <c r="R173"/>
    </row>
    <row r="174" spans="1:18" x14ac:dyDescent="0.45">
      <c r="A174" s="2"/>
      <c r="B174" s="2"/>
      <c r="H174" s="12">
        <v>168</v>
      </c>
      <c r="I174" s="37">
        <v>32.759999999999977</v>
      </c>
      <c r="O174" s="12">
        <v>168</v>
      </c>
      <c r="P174" s="37">
        <v>322.83999999999997</v>
      </c>
      <c r="Q174"/>
      <c r="R174"/>
    </row>
    <row r="175" spans="1:18" x14ac:dyDescent="0.45">
      <c r="A175" s="2"/>
      <c r="B175" s="2"/>
      <c r="H175" s="12">
        <v>169</v>
      </c>
      <c r="I175" s="37">
        <v>-57.410000000000004</v>
      </c>
      <c r="O175" s="12">
        <v>169</v>
      </c>
      <c r="P175" s="37">
        <v>257.5</v>
      </c>
      <c r="Q175"/>
      <c r="R175"/>
    </row>
    <row r="176" spans="1:18" x14ac:dyDescent="0.45">
      <c r="A176" s="2"/>
      <c r="B176" s="2"/>
      <c r="H176" s="12">
        <v>170</v>
      </c>
      <c r="I176" s="37">
        <v>166.16000000000003</v>
      </c>
      <c r="O176" s="12">
        <v>170</v>
      </c>
      <c r="P176" s="37">
        <v>56.480000000000004</v>
      </c>
      <c r="Q176"/>
      <c r="R176"/>
    </row>
    <row r="177" spans="1:18" x14ac:dyDescent="0.45">
      <c r="A177" s="2"/>
      <c r="B177" s="2"/>
      <c r="H177" s="12">
        <v>171</v>
      </c>
      <c r="I177" s="37">
        <v>192.79999999999995</v>
      </c>
      <c r="O177" s="12">
        <v>171</v>
      </c>
      <c r="P177" s="37">
        <v>89.54</v>
      </c>
      <c r="Q177"/>
      <c r="R177"/>
    </row>
    <row r="178" spans="1:18" x14ac:dyDescent="0.45">
      <c r="A178" s="2"/>
      <c r="B178" s="2"/>
      <c r="H178" s="12">
        <v>172</v>
      </c>
      <c r="I178" s="37">
        <v>187.56</v>
      </c>
      <c r="O178" s="12">
        <v>172</v>
      </c>
      <c r="P178" s="37">
        <v>132.16999999999996</v>
      </c>
      <c r="Q178"/>
      <c r="R178"/>
    </row>
    <row r="179" spans="1:18" x14ac:dyDescent="0.45">
      <c r="A179" s="2"/>
      <c r="B179" s="2"/>
      <c r="H179" s="12">
        <v>173</v>
      </c>
      <c r="I179" s="37">
        <v>115.99999999999999</v>
      </c>
      <c r="O179" s="12">
        <v>173</v>
      </c>
      <c r="P179" s="37">
        <v>46.759999999999991</v>
      </c>
      <c r="Q179"/>
      <c r="R179"/>
    </row>
    <row r="180" spans="1:18" x14ac:dyDescent="0.45">
      <c r="A180" s="2"/>
      <c r="B180" s="2"/>
      <c r="H180" s="12">
        <v>174</v>
      </c>
      <c r="I180" s="37">
        <v>62.899999999999977</v>
      </c>
      <c r="O180" s="12">
        <v>174</v>
      </c>
      <c r="P180" s="37">
        <v>140.59999999999997</v>
      </c>
      <c r="Q180"/>
      <c r="R180"/>
    </row>
    <row r="181" spans="1:18" x14ac:dyDescent="0.45">
      <c r="A181" s="2"/>
      <c r="B181" s="2"/>
      <c r="H181" s="12">
        <v>175</v>
      </c>
      <c r="I181" s="37">
        <v>11.569999999999993</v>
      </c>
      <c r="O181" s="12">
        <v>175</v>
      </c>
      <c r="P181" s="37">
        <v>99.40000000000002</v>
      </c>
      <c r="Q181"/>
      <c r="R181"/>
    </row>
    <row r="182" spans="1:18" x14ac:dyDescent="0.45">
      <c r="A182" s="2"/>
      <c r="B182" s="2"/>
      <c r="H182" s="12">
        <v>176</v>
      </c>
      <c r="I182" s="37">
        <v>117.64999999999999</v>
      </c>
      <c r="O182" s="12">
        <v>176</v>
      </c>
      <c r="P182" s="37">
        <v>260.3</v>
      </c>
      <c r="Q182"/>
      <c r="R182"/>
    </row>
    <row r="183" spans="1:18" x14ac:dyDescent="0.45">
      <c r="A183" s="2"/>
      <c r="B183" s="2"/>
      <c r="H183" s="12">
        <v>177</v>
      </c>
      <c r="I183" s="37">
        <v>-64.45</v>
      </c>
      <c r="O183" s="12">
        <v>177</v>
      </c>
      <c r="P183" s="37">
        <v>-18.160000000000004</v>
      </c>
      <c r="Q183"/>
      <c r="R183"/>
    </row>
    <row r="184" spans="1:18" x14ac:dyDescent="0.45">
      <c r="A184" s="2"/>
      <c r="B184" s="2"/>
      <c r="H184" s="12">
        <v>178</v>
      </c>
      <c r="I184" s="37">
        <v>202.57999999999998</v>
      </c>
      <c r="O184" s="12">
        <v>178</v>
      </c>
      <c r="P184" s="37">
        <v>234.80000000000007</v>
      </c>
      <c r="Q184"/>
      <c r="R184"/>
    </row>
    <row r="185" spans="1:18" x14ac:dyDescent="0.45">
      <c r="A185" s="2"/>
      <c r="B185" s="2"/>
      <c r="H185" s="12">
        <v>179</v>
      </c>
      <c r="I185" s="37">
        <v>96.000000000000014</v>
      </c>
      <c r="O185" s="12">
        <v>179</v>
      </c>
      <c r="P185" s="37">
        <v>98.7</v>
      </c>
      <c r="Q185"/>
      <c r="R185"/>
    </row>
    <row r="186" spans="1:18" x14ac:dyDescent="0.45">
      <c r="A186" s="2"/>
      <c r="B186" s="2"/>
      <c r="H186" s="12">
        <v>180</v>
      </c>
      <c r="I186" s="37">
        <v>199.14</v>
      </c>
      <c r="O186" s="12">
        <v>180</v>
      </c>
      <c r="P186" s="37">
        <v>-83.8</v>
      </c>
      <c r="Q186"/>
      <c r="R186"/>
    </row>
    <row r="187" spans="1:18" x14ac:dyDescent="0.45">
      <c r="A187" s="2"/>
      <c r="B187" s="2"/>
      <c r="H187" s="12">
        <v>181</v>
      </c>
      <c r="I187" s="37">
        <v>-60.2</v>
      </c>
      <c r="O187" s="12">
        <v>181</v>
      </c>
      <c r="P187" s="37">
        <v>86.840000000000018</v>
      </c>
      <c r="Q187"/>
      <c r="R187"/>
    </row>
    <row r="188" spans="1:18" x14ac:dyDescent="0.45">
      <c r="A188" s="2"/>
      <c r="B188" s="2"/>
      <c r="H188" s="12">
        <v>182</v>
      </c>
      <c r="I188" s="37">
        <v>-182.74</v>
      </c>
      <c r="O188" s="12">
        <v>182</v>
      </c>
      <c r="P188" s="37">
        <v>207.40999999999997</v>
      </c>
      <c r="Q188"/>
      <c r="R188"/>
    </row>
    <row r="189" spans="1:18" x14ac:dyDescent="0.45">
      <c r="A189" s="2"/>
      <c r="B189" s="2"/>
      <c r="H189" s="12">
        <v>183</v>
      </c>
      <c r="I189" s="37">
        <v>-27.220000000000002</v>
      </c>
      <c r="O189" s="12">
        <v>183</v>
      </c>
      <c r="P189" s="37">
        <v>100.49999999999999</v>
      </c>
      <c r="Q189"/>
      <c r="R189"/>
    </row>
    <row r="190" spans="1:18" x14ac:dyDescent="0.45">
      <c r="A190" s="2"/>
      <c r="B190" s="2"/>
      <c r="H190" s="12">
        <v>184</v>
      </c>
      <c r="I190" s="37">
        <v>102.45</v>
      </c>
      <c r="O190" s="12">
        <v>184</v>
      </c>
      <c r="P190" s="37">
        <v>-37.630000000000003</v>
      </c>
      <c r="Q190"/>
      <c r="R190"/>
    </row>
    <row r="191" spans="1:18" x14ac:dyDescent="0.45">
      <c r="A191" s="2"/>
      <c r="B191" s="2"/>
      <c r="H191" s="12">
        <v>185</v>
      </c>
      <c r="I191" s="37">
        <v>328.03</v>
      </c>
      <c r="O191" s="12">
        <v>185</v>
      </c>
      <c r="P191" s="37">
        <v>63.61999999999999</v>
      </c>
      <c r="Q191"/>
      <c r="R191"/>
    </row>
    <row r="192" spans="1:18" x14ac:dyDescent="0.45">
      <c r="A192" s="2"/>
      <c r="B192" s="2"/>
      <c r="H192" s="12">
        <v>186</v>
      </c>
      <c r="I192" s="37">
        <v>-60.24</v>
      </c>
      <c r="O192" s="12">
        <v>186</v>
      </c>
      <c r="P192" s="37">
        <v>-193.60000000000002</v>
      </c>
      <c r="Q192"/>
      <c r="R192"/>
    </row>
    <row r="193" spans="1:18" x14ac:dyDescent="0.45">
      <c r="A193" s="2"/>
      <c r="B193" s="2"/>
      <c r="H193" s="12">
        <v>187</v>
      </c>
      <c r="I193" s="37">
        <v>128</v>
      </c>
      <c r="O193" s="12">
        <v>187</v>
      </c>
      <c r="P193" s="37">
        <v>67.55</v>
      </c>
      <c r="Q193"/>
      <c r="R193"/>
    </row>
    <row r="194" spans="1:18" x14ac:dyDescent="0.45">
      <c r="A194" s="2"/>
      <c r="B194" s="2"/>
      <c r="H194" s="12">
        <v>188</v>
      </c>
      <c r="I194" s="37">
        <v>31.799999999999997</v>
      </c>
      <c r="O194" s="12">
        <v>188</v>
      </c>
      <c r="P194" s="37">
        <v>570.94999999999993</v>
      </c>
      <c r="Q194"/>
      <c r="R194"/>
    </row>
    <row r="195" spans="1:18" x14ac:dyDescent="0.45">
      <c r="A195" s="2"/>
      <c r="B195" s="2"/>
      <c r="H195" s="12">
        <v>189</v>
      </c>
      <c r="I195" s="37">
        <v>-8.32</v>
      </c>
      <c r="O195" s="12">
        <v>189</v>
      </c>
      <c r="P195" s="37">
        <v>94.409999999999982</v>
      </c>
      <c r="Q195"/>
      <c r="R195"/>
    </row>
    <row r="196" spans="1:18" x14ac:dyDescent="0.45">
      <c r="A196" s="2"/>
      <c r="B196" s="2"/>
      <c r="H196" s="12">
        <v>190</v>
      </c>
      <c r="I196" s="37">
        <v>130.54999999999995</v>
      </c>
      <c r="O196" s="12">
        <v>190</v>
      </c>
      <c r="P196" s="37">
        <v>209.96000000000004</v>
      </c>
      <c r="Q196"/>
      <c r="R196"/>
    </row>
    <row r="197" spans="1:18" x14ac:dyDescent="0.45">
      <c r="A197" s="2"/>
      <c r="B197" s="2"/>
      <c r="H197" s="12">
        <v>191</v>
      </c>
      <c r="I197" s="37">
        <v>93.379999999999981</v>
      </c>
      <c r="O197" s="12">
        <v>191</v>
      </c>
      <c r="P197" s="37">
        <v>64.159999999999982</v>
      </c>
      <c r="Q197"/>
      <c r="R197"/>
    </row>
    <row r="198" spans="1:18" x14ac:dyDescent="0.45">
      <c r="A198" s="2"/>
      <c r="B198" s="2"/>
      <c r="H198" s="12">
        <v>192</v>
      </c>
      <c r="I198" s="37">
        <v>198.73000000000002</v>
      </c>
      <c r="O198" s="12">
        <v>192</v>
      </c>
      <c r="P198" s="37">
        <v>236.44</v>
      </c>
      <c r="Q198"/>
      <c r="R198"/>
    </row>
    <row r="199" spans="1:18" x14ac:dyDescent="0.45">
      <c r="A199" s="2"/>
      <c r="B199" s="2"/>
      <c r="H199" s="12">
        <v>193</v>
      </c>
      <c r="I199" s="37">
        <v>-4.240000000000002</v>
      </c>
      <c r="O199" s="12">
        <v>193</v>
      </c>
      <c r="P199" s="37">
        <v>65.59999999999998</v>
      </c>
      <c r="Q199"/>
      <c r="R199"/>
    </row>
    <row r="200" spans="1:18" x14ac:dyDescent="0.45">
      <c r="A200" s="2"/>
      <c r="B200" s="2"/>
      <c r="H200" s="12">
        <v>194</v>
      </c>
      <c r="I200" s="37">
        <v>80.779999999999987</v>
      </c>
      <c r="O200" s="12">
        <v>194</v>
      </c>
      <c r="P200" s="37">
        <v>-18.410000000000004</v>
      </c>
      <c r="Q200"/>
      <c r="R200"/>
    </row>
    <row r="201" spans="1:18" x14ac:dyDescent="0.45">
      <c r="A201" s="2"/>
      <c r="B201" s="2"/>
      <c r="H201" s="12">
        <v>195</v>
      </c>
      <c r="I201" s="37">
        <v>-40.050000000000004</v>
      </c>
      <c r="O201" s="12">
        <v>195</v>
      </c>
      <c r="P201" s="37">
        <v>200.8</v>
      </c>
      <c r="Q201"/>
      <c r="R201"/>
    </row>
    <row r="202" spans="1:18" x14ac:dyDescent="0.45">
      <c r="A202" s="2"/>
      <c r="B202" s="2"/>
      <c r="H202" s="12">
        <v>196</v>
      </c>
      <c r="I202" s="37">
        <v>-15.25</v>
      </c>
      <c r="O202" s="12">
        <v>196</v>
      </c>
      <c r="P202" s="37">
        <v>65.90000000000002</v>
      </c>
      <c r="Q202"/>
      <c r="R202"/>
    </row>
    <row r="203" spans="1:18" x14ac:dyDescent="0.45">
      <c r="A203" s="2"/>
      <c r="B203" s="2"/>
      <c r="H203" s="12">
        <v>197</v>
      </c>
      <c r="I203" s="37">
        <v>74.239999999999995</v>
      </c>
      <c r="O203" s="12">
        <v>197</v>
      </c>
      <c r="P203" s="37">
        <v>-72.44</v>
      </c>
      <c r="Q203"/>
      <c r="R203"/>
    </row>
    <row r="204" spans="1:18" x14ac:dyDescent="0.45">
      <c r="A204" s="2"/>
      <c r="B204" s="2"/>
      <c r="H204" s="12">
        <v>198</v>
      </c>
      <c r="I204" s="37">
        <v>116.8</v>
      </c>
      <c r="O204" s="12">
        <v>198</v>
      </c>
      <c r="P204" s="37">
        <v>-11.170000000000002</v>
      </c>
      <c r="Q204"/>
      <c r="R204"/>
    </row>
    <row r="205" spans="1:18" x14ac:dyDescent="0.45">
      <c r="A205" s="2"/>
      <c r="B205" s="2"/>
      <c r="H205" s="12">
        <v>199</v>
      </c>
      <c r="I205" s="37">
        <v>208.25000000000006</v>
      </c>
      <c r="O205" s="12">
        <v>199</v>
      </c>
      <c r="P205" s="37">
        <v>230.20000000000005</v>
      </c>
      <c r="Q205"/>
      <c r="R205"/>
    </row>
    <row r="206" spans="1:18" x14ac:dyDescent="0.45">
      <c r="A206" s="2"/>
      <c r="B206" s="2"/>
      <c r="H206" s="12">
        <v>200</v>
      </c>
      <c r="I206" s="37">
        <v>39.399999999999991</v>
      </c>
      <c r="O206" s="12">
        <v>200</v>
      </c>
      <c r="P206" s="37">
        <v>-280.39999999999998</v>
      </c>
      <c r="Q206"/>
      <c r="R206"/>
    </row>
    <row r="207" spans="1:18" x14ac:dyDescent="0.45">
      <c r="A207" s="2"/>
      <c r="B207" s="2"/>
      <c r="H207" s="12">
        <v>201</v>
      </c>
      <c r="I207" s="37">
        <v>117.46</v>
      </c>
      <c r="O207" s="12">
        <v>201</v>
      </c>
      <c r="P207" s="37">
        <v>129.84000000000003</v>
      </c>
      <c r="Q207"/>
      <c r="R207"/>
    </row>
    <row r="208" spans="1:18" x14ac:dyDescent="0.45">
      <c r="A208" s="2"/>
      <c r="B208" s="2"/>
      <c r="H208" s="12">
        <v>202</v>
      </c>
      <c r="I208" s="37">
        <v>142.05000000000001</v>
      </c>
      <c r="O208" s="12">
        <v>202</v>
      </c>
      <c r="P208" s="37">
        <v>-12.250000000000014</v>
      </c>
      <c r="Q208"/>
      <c r="R208"/>
    </row>
    <row r="209" spans="1:18" x14ac:dyDescent="0.45">
      <c r="A209" s="2"/>
      <c r="B209" s="2"/>
      <c r="H209" s="12">
        <v>203</v>
      </c>
      <c r="I209" s="37">
        <v>107.92</v>
      </c>
      <c r="O209" s="12">
        <v>203</v>
      </c>
      <c r="P209" s="37">
        <v>-65.59</v>
      </c>
      <c r="Q209"/>
      <c r="R209"/>
    </row>
    <row r="210" spans="1:18" x14ac:dyDescent="0.45">
      <c r="A210" s="2"/>
      <c r="B210" s="2"/>
      <c r="H210" s="12">
        <v>204</v>
      </c>
      <c r="I210" s="37">
        <v>32.840000000000003</v>
      </c>
      <c r="O210" s="12">
        <v>204</v>
      </c>
      <c r="P210" s="37">
        <v>59.8</v>
      </c>
      <c r="Q210"/>
      <c r="R210"/>
    </row>
    <row r="211" spans="1:18" x14ac:dyDescent="0.45">
      <c r="A211" s="2"/>
      <c r="B211" s="2"/>
      <c r="H211" s="12">
        <v>205</v>
      </c>
      <c r="I211" s="37">
        <v>12.040000000000006</v>
      </c>
      <c r="O211" s="12">
        <v>205</v>
      </c>
      <c r="P211" s="37">
        <v>-30.450000000000003</v>
      </c>
      <c r="Q211"/>
      <c r="R211"/>
    </row>
    <row r="212" spans="1:18" x14ac:dyDescent="0.45">
      <c r="A212" s="2"/>
      <c r="B212" s="2"/>
      <c r="H212" s="12">
        <v>206</v>
      </c>
      <c r="I212" s="37">
        <v>113.2</v>
      </c>
      <c r="O212" s="12">
        <v>206</v>
      </c>
      <c r="P212" s="37">
        <v>218.46000000000004</v>
      </c>
      <c r="Q212"/>
      <c r="R212"/>
    </row>
    <row r="213" spans="1:18" x14ac:dyDescent="0.45">
      <c r="A213" s="2"/>
      <c r="B213" s="2"/>
      <c r="H213" s="12">
        <v>207</v>
      </c>
      <c r="I213" s="37">
        <v>203.59999999999997</v>
      </c>
      <c r="O213" s="12">
        <v>207</v>
      </c>
      <c r="P213" s="37">
        <v>72.899999999999991</v>
      </c>
      <c r="Q213"/>
      <c r="R213"/>
    </row>
    <row r="214" spans="1:18" x14ac:dyDescent="0.45">
      <c r="A214" s="2"/>
      <c r="B214" s="2"/>
      <c r="H214" s="12">
        <v>208</v>
      </c>
      <c r="I214" s="37">
        <v>-74.14</v>
      </c>
      <c r="O214" s="12">
        <v>208</v>
      </c>
      <c r="P214" s="37">
        <v>352.25000000000006</v>
      </c>
      <c r="Q214"/>
      <c r="R214"/>
    </row>
    <row r="215" spans="1:18" x14ac:dyDescent="0.45">
      <c r="A215" s="2"/>
      <c r="B215" s="2"/>
      <c r="H215" s="12">
        <v>209</v>
      </c>
      <c r="I215" s="37">
        <v>104.83999999999999</v>
      </c>
      <c r="O215" s="12">
        <v>209</v>
      </c>
      <c r="P215" s="37">
        <v>57.02000000000001</v>
      </c>
      <c r="Q215"/>
      <c r="R215"/>
    </row>
    <row r="216" spans="1:18" x14ac:dyDescent="0.45">
      <c r="A216" s="2"/>
      <c r="B216" s="2"/>
      <c r="H216" s="12">
        <v>210</v>
      </c>
      <c r="I216" s="37">
        <v>134.94</v>
      </c>
      <c r="O216" s="12">
        <v>210</v>
      </c>
      <c r="P216" s="37">
        <v>148.82</v>
      </c>
      <c r="Q216"/>
      <c r="R216"/>
    </row>
    <row r="217" spans="1:18" x14ac:dyDescent="0.45">
      <c r="A217" s="2"/>
      <c r="B217" s="2"/>
      <c r="H217" s="12">
        <v>211</v>
      </c>
      <c r="I217" s="37">
        <v>-56.7</v>
      </c>
      <c r="O217" s="12">
        <v>211</v>
      </c>
      <c r="P217" s="37">
        <v>252.8</v>
      </c>
      <c r="Q217"/>
      <c r="R217"/>
    </row>
    <row r="218" spans="1:18" x14ac:dyDescent="0.45">
      <c r="A218" s="2"/>
      <c r="B218" s="2"/>
      <c r="H218" s="12">
        <v>212</v>
      </c>
      <c r="I218" s="37">
        <v>32.269999999999982</v>
      </c>
      <c r="O218" s="12">
        <v>212</v>
      </c>
      <c r="P218" s="37">
        <v>471.57</v>
      </c>
      <c r="Q218"/>
      <c r="R218"/>
    </row>
    <row r="219" spans="1:18" x14ac:dyDescent="0.45">
      <c r="A219" s="2"/>
      <c r="B219" s="2"/>
      <c r="H219" s="12">
        <v>213</v>
      </c>
      <c r="I219" s="37">
        <v>286.5</v>
      </c>
      <c r="O219" s="12">
        <v>213</v>
      </c>
      <c r="P219" s="37">
        <v>6.5600000000000023</v>
      </c>
      <c r="Q219"/>
      <c r="R219"/>
    </row>
    <row r="220" spans="1:18" x14ac:dyDescent="0.45">
      <c r="A220" s="2"/>
      <c r="B220" s="2"/>
      <c r="H220" s="12">
        <v>214</v>
      </c>
      <c r="I220" s="37">
        <v>-12.910000000000004</v>
      </c>
      <c r="O220" s="12">
        <v>214</v>
      </c>
      <c r="P220" s="37">
        <v>170.65999999999997</v>
      </c>
      <c r="Q220"/>
      <c r="R220"/>
    </row>
    <row r="221" spans="1:18" x14ac:dyDescent="0.45">
      <c r="A221" s="2"/>
      <c r="B221" s="2"/>
      <c r="H221" s="12">
        <v>215</v>
      </c>
      <c r="I221" s="37">
        <v>-16.400000000000006</v>
      </c>
      <c r="O221" s="12">
        <v>215</v>
      </c>
      <c r="P221" s="37">
        <v>-43.1</v>
      </c>
      <c r="Q221"/>
      <c r="R221"/>
    </row>
    <row r="222" spans="1:18" x14ac:dyDescent="0.45">
      <c r="A222" s="2"/>
      <c r="B222" s="2"/>
      <c r="H222" s="12">
        <v>216</v>
      </c>
      <c r="I222" s="37">
        <v>62.300000000000011</v>
      </c>
      <c r="O222" s="12">
        <v>216</v>
      </c>
      <c r="P222" s="37">
        <v>85.13000000000001</v>
      </c>
      <c r="Q222"/>
      <c r="R222"/>
    </row>
    <row r="223" spans="1:18" x14ac:dyDescent="0.45">
      <c r="A223" s="2"/>
      <c r="B223" s="2"/>
      <c r="H223" s="12">
        <v>217</v>
      </c>
      <c r="I223" s="37">
        <v>-21.430000000000007</v>
      </c>
      <c r="O223" s="12">
        <v>217</v>
      </c>
      <c r="P223" s="37">
        <v>101.84000000000002</v>
      </c>
      <c r="Q223"/>
      <c r="R223"/>
    </row>
    <row r="224" spans="1:18" x14ac:dyDescent="0.45">
      <c r="A224" s="2"/>
      <c r="B224" s="2"/>
      <c r="H224" s="12">
        <v>218</v>
      </c>
      <c r="I224" s="37">
        <v>111.02</v>
      </c>
      <c r="O224" s="12">
        <v>218</v>
      </c>
      <c r="P224" s="37">
        <v>77.620000000000019</v>
      </c>
      <c r="Q224"/>
      <c r="R224"/>
    </row>
    <row r="225" spans="1:18" x14ac:dyDescent="0.45">
      <c r="A225" s="2"/>
      <c r="B225" s="2"/>
      <c r="H225" s="12">
        <v>219</v>
      </c>
      <c r="I225" s="37">
        <v>19.039999999999992</v>
      </c>
      <c r="O225" s="12">
        <v>219</v>
      </c>
      <c r="P225" s="37">
        <v>-67</v>
      </c>
      <c r="Q225"/>
      <c r="R225"/>
    </row>
    <row r="226" spans="1:18" x14ac:dyDescent="0.45">
      <c r="A226" s="2"/>
      <c r="B226" s="2"/>
      <c r="H226" s="12">
        <v>220</v>
      </c>
      <c r="I226" s="37">
        <v>250.98000000000002</v>
      </c>
      <c r="O226" s="12">
        <v>220</v>
      </c>
      <c r="P226" s="37">
        <v>55.699999999999974</v>
      </c>
      <c r="Q226"/>
      <c r="R226"/>
    </row>
    <row r="227" spans="1:18" x14ac:dyDescent="0.45">
      <c r="A227" s="2"/>
      <c r="B227" s="2"/>
      <c r="H227" s="12">
        <v>221</v>
      </c>
      <c r="I227" s="37">
        <v>136.59999999999997</v>
      </c>
      <c r="O227" s="12">
        <v>221</v>
      </c>
      <c r="P227" s="37">
        <v>-15</v>
      </c>
      <c r="Q227"/>
      <c r="R227"/>
    </row>
    <row r="228" spans="1:18" x14ac:dyDescent="0.45">
      <c r="A228" s="2"/>
      <c r="B228" s="2"/>
      <c r="H228" s="12">
        <v>222</v>
      </c>
      <c r="I228" s="37">
        <v>-113.08000000000001</v>
      </c>
      <c r="O228" s="12">
        <v>222</v>
      </c>
      <c r="P228" s="37">
        <v>169.3</v>
      </c>
      <c r="Q228"/>
      <c r="R228"/>
    </row>
    <row r="229" spans="1:18" x14ac:dyDescent="0.45">
      <c r="A229" s="2"/>
      <c r="B229" s="2"/>
      <c r="H229" s="12">
        <v>223</v>
      </c>
      <c r="I229" s="37">
        <v>251.41000000000008</v>
      </c>
      <c r="O229" s="12">
        <v>223</v>
      </c>
      <c r="P229" s="37">
        <v>-15.670000000000002</v>
      </c>
      <c r="Q229"/>
      <c r="R229"/>
    </row>
    <row r="230" spans="1:18" x14ac:dyDescent="0.45">
      <c r="A230" s="2"/>
      <c r="B230" s="2"/>
      <c r="H230" s="12">
        <v>224</v>
      </c>
      <c r="I230" s="37">
        <v>52.639999999999972</v>
      </c>
      <c r="O230" s="12">
        <v>224</v>
      </c>
      <c r="P230" s="37">
        <v>204.2</v>
      </c>
      <c r="Q230"/>
      <c r="R230"/>
    </row>
    <row r="231" spans="1:18" x14ac:dyDescent="0.45">
      <c r="A231" s="2"/>
      <c r="B231" s="2"/>
      <c r="H231" s="12">
        <v>225</v>
      </c>
      <c r="I231" s="37">
        <v>240.20999999999998</v>
      </c>
      <c r="O231" s="12">
        <v>225</v>
      </c>
      <c r="P231" s="37">
        <v>101.07999999999997</v>
      </c>
      <c r="Q231"/>
      <c r="R231"/>
    </row>
    <row r="232" spans="1:18" x14ac:dyDescent="0.45">
      <c r="A232" s="2"/>
      <c r="B232" s="2"/>
      <c r="H232" s="12">
        <v>226</v>
      </c>
      <c r="I232" s="37">
        <v>-67.12</v>
      </c>
      <c r="O232" s="12">
        <v>226</v>
      </c>
      <c r="P232" s="37">
        <v>33.92</v>
      </c>
      <c r="Q232"/>
      <c r="R232"/>
    </row>
    <row r="233" spans="1:18" x14ac:dyDescent="0.45">
      <c r="A233" s="2"/>
      <c r="B233" s="2"/>
      <c r="H233" s="12">
        <v>227</v>
      </c>
      <c r="I233" s="37">
        <v>114.43999999999998</v>
      </c>
      <c r="O233" s="12">
        <v>227</v>
      </c>
      <c r="P233" s="37">
        <v>66.3</v>
      </c>
      <c r="Q233"/>
      <c r="R233"/>
    </row>
    <row r="234" spans="1:18" x14ac:dyDescent="0.45">
      <c r="A234" s="2"/>
      <c r="B234" s="2"/>
      <c r="H234" s="12">
        <v>228</v>
      </c>
      <c r="I234" s="37">
        <v>-53.2</v>
      </c>
      <c r="O234" s="12">
        <v>228</v>
      </c>
      <c r="P234" s="37">
        <v>100.24999999999999</v>
      </c>
      <c r="Q234"/>
      <c r="R234"/>
    </row>
    <row r="235" spans="1:18" x14ac:dyDescent="0.45">
      <c r="A235" s="2"/>
      <c r="B235" s="2"/>
      <c r="H235" s="12">
        <v>229</v>
      </c>
      <c r="I235" s="37">
        <v>111.36</v>
      </c>
      <c r="O235" s="12">
        <v>229</v>
      </c>
      <c r="P235" s="37">
        <v>101.24</v>
      </c>
      <c r="Q235"/>
      <c r="R235"/>
    </row>
    <row r="236" spans="1:18" x14ac:dyDescent="0.45">
      <c r="A236" s="2"/>
      <c r="B236" s="2"/>
      <c r="H236" s="12">
        <v>230</v>
      </c>
      <c r="I236" s="37">
        <v>104.88000000000001</v>
      </c>
      <c r="O236" s="12">
        <v>230</v>
      </c>
      <c r="P236" s="37">
        <v>225.44</v>
      </c>
      <c r="Q236"/>
      <c r="R236"/>
    </row>
    <row r="237" spans="1:18" x14ac:dyDescent="0.45">
      <c r="A237" s="2"/>
      <c r="B237" s="2"/>
      <c r="H237" s="12">
        <v>231</v>
      </c>
      <c r="I237" s="37">
        <v>161.39999999999998</v>
      </c>
      <c r="O237" s="12">
        <v>231</v>
      </c>
      <c r="P237" s="37">
        <v>177.2</v>
      </c>
      <c r="Q237"/>
      <c r="R237"/>
    </row>
    <row r="238" spans="1:18" x14ac:dyDescent="0.45">
      <c r="A238" s="2"/>
      <c r="B238" s="2"/>
      <c r="H238" s="12">
        <v>232</v>
      </c>
      <c r="I238" s="37">
        <v>112.58</v>
      </c>
      <c r="O238" s="12">
        <v>232</v>
      </c>
      <c r="P238" s="37">
        <v>199.27999999999997</v>
      </c>
      <c r="Q238"/>
      <c r="R238"/>
    </row>
    <row r="239" spans="1:18" x14ac:dyDescent="0.45">
      <c r="A239" s="2"/>
      <c r="B239" s="2"/>
      <c r="H239" s="12">
        <v>233</v>
      </c>
      <c r="I239" s="37">
        <v>6.4999999999999929</v>
      </c>
      <c r="O239" s="12">
        <v>233</v>
      </c>
      <c r="P239" s="37">
        <v>11.799999999999997</v>
      </c>
      <c r="Q239"/>
      <c r="R239"/>
    </row>
    <row r="240" spans="1:18" x14ac:dyDescent="0.45">
      <c r="A240" s="2"/>
      <c r="B240" s="2"/>
      <c r="H240" s="12">
        <v>234</v>
      </c>
      <c r="I240" s="37">
        <v>94.809999999999988</v>
      </c>
      <c r="O240" s="12">
        <v>234</v>
      </c>
      <c r="P240" s="37">
        <v>69.8</v>
      </c>
      <c r="Q240"/>
      <c r="R240"/>
    </row>
    <row r="241" spans="1:18" x14ac:dyDescent="0.45">
      <c r="A241" s="2"/>
      <c r="B241" s="2"/>
      <c r="H241" s="12">
        <v>235</v>
      </c>
      <c r="I241" s="37">
        <v>77.010000000000005</v>
      </c>
      <c r="O241" s="12">
        <v>235</v>
      </c>
      <c r="P241" s="37">
        <v>133.35000000000002</v>
      </c>
      <c r="Q241"/>
      <c r="R241"/>
    </row>
    <row r="242" spans="1:18" x14ac:dyDescent="0.45">
      <c r="A242" s="2"/>
      <c r="B242" s="2"/>
      <c r="H242" s="12">
        <v>236</v>
      </c>
      <c r="I242" s="37">
        <v>142.80000000000001</v>
      </c>
      <c r="O242" s="12">
        <v>236</v>
      </c>
      <c r="P242" s="37">
        <v>-7.2100000000000009</v>
      </c>
      <c r="Q242"/>
      <c r="R242"/>
    </row>
    <row r="243" spans="1:18" x14ac:dyDescent="0.45">
      <c r="A243" s="2"/>
      <c r="B243" s="2"/>
      <c r="H243" s="12">
        <v>237</v>
      </c>
      <c r="I243" s="37">
        <v>187.46000000000004</v>
      </c>
      <c r="O243" s="12">
        <v>237</v>
      </c>
      <c r="P243" s="37">
        <v>-37.360000000000007</v>
      </c>
      <c r="Q243"/>
      <c r="R243"/>
    </row>
    <row r="244" spans="1:18" x14ac:dyDescent="0.45">
      <c r="A244" s="2"/>
      <c r="B244" s="2"/>
      <c r="H244" s="12">
        <v>238</v>
      </c>
      <c r="I244" s="37">
        <v>-20.53</v>
      </c>
      <c r="O244" s="12">
        <v>238</v>
      </c>
      <c r="P244" s="37">
        <v>183.47000000000003</v>
      </c>
      <c r="Q244"/>
      <c r="R244"/>
    </row>
    <row r="245" spans="1:18" x14ac:dyDescent="0.45">
      <c r="A245" s="2"/>
      <c r="B245" s="2"/>
      <c r="H245" s="12">
        <v>239</v>
      </c>
      <c r="I245" s="37">
        <v>140</v>
      </c>
      <c r="O245" s="12">
        <v>239</v>
      </c>
      <c r="P245" s="37">
        <v>225.05</v>
      </c>
      <c r="Q245"/>
      <c r="R245"/>
    </row>
    <row r="246" spans="1:18" x14ac:dyDescent="0.45">
      <c r="A246" s="2"/>
      <c r="B246" s="2"/>
      <c r="H246" s="12">
        <v>240</v>
      </c>
      <c r="I246" s="37">
        <v>-53.2</v>
      </c>
      <c r="O246" s="12">
        <v>240</v>
      </c>
      <c r="P246" s="37">
        <v>42.019999999999996</v>
      </c>
      <c r="Q246"/>
      <c r="R246"/>
    </row>
    <row r="247" spans="1:18" x14ac:dyDescent="0.45">
      <c r="A247" s="2"/>
      <c r="B247" s="2"/>
      <c r="H247" s="12">
        <v>241</v>
      </c>
      <c r="I247" s="37">
        <v>223.82</v>
      </c>
      <c r="O247" s="12">
        <v>241</v>
      </c>
      <c r="P247" s="37">
        <v>227.36000000000007</v>
      </c>
      <c r="Q247"/>
      <c r="R247"/>
    </row>
    <row r="248" spans="1:18" x14ac:dyDescent="0.45">
      <c r="A248" s="2"/>
      <c r="B248" s="2"/>
      <c r="H248" s="12">
        <v>242</v>
      </c>
      <c r="I248" s="37">
        <v>193.99999999999994</v>
      </c>
      <c r="O248" s="12">
        <v>242</v>
      </c>
      <c r="P248" s="37">
        <v>136</v>
      </c>
      <c r="Q248"/>
      <c r="R248"/>
    </row>
    <row r="249" spans="1:18" x14ac:dyDescent="0.45">
      <c r="A249" s="2"/>
      <c r="B249" s="2"/>
      <c r="H249" s="12">
        <v>243</v>
      </c>
      <c r="I249" s="37">
        <v>-68.72</v>
      </c>
      <c r="O249" s="12">
        <v>243</v>
      </c>
      <c r="P249" s="37">
        <v>94.639999999999972</v>
      </c>
      <c r="Q249"/>
      <c r="R249"/>
    </row>
    <row r="250" spans="1:18" x14ac:dyDescent="0.45">
      <c r="A250" s="2"/>
      <c r="B250" s="2"/>
      <c r="H250" s="12">
        <v>244</v>
      </c>
      <c r="I250" s="37">
        <v>161.58999999999997</v>
      </c>
      <c r="O250" s="12">
        <v>244</v>
      </c>
      <c r="P250" s="37">
        <v>118.30000000000001</v>
      </c>
      <c r="Q250"/>
      <c r="R250"/>
    </row>
    <row r="251" spans="1:18" x14ac:dyDescent="0.45">
      <c r="A251" s="2"/>
      <c r="B251" s="2"/>
      <c r="H251" s="12">
        <v>245</v>
      </c>
      <c r="I251" s="37">
        <v>151.94</v>
      </c>
      <c r="O251" s="12">
        <v>245</v>
      </c>
      <c r="P251" s="37">
        <v>208.88</v>
      </c>
      <c r="Q251"/>
      <c r="R251"/>
    </row>
    <row r="252" spans="1:18" x14ac:dyDescent="0.45">
      <c r="A252" s="2"/>
      <c r="B252" s="2"/>
      <c r="H252" s="12">
        <v>246</v>
      </c>
      <c r="I252" s="37">
        <v>67.72999999999999</v>
      </c>
      <c r="O252" s="12">
        <v>246</v>
      </c>
      <c r="P252" s="37">
        <v>26.149999999999991</v>
      </c>
      <c r="Q252"/>
      <c r="R252"/>
    </row>
    <row r="253" spans="1:18" x14ac:dyDescent="0.45">
      <c r="A253" s="2"/>
      <c r="B253" s="2"/>
      <c r="H253" s="12">
        <v>247</v>
      </c>
      <c r="I253" s="37">
        <v>-16.900000000000006</v>
      </c>
      <c r="O253" s="12">
        <v>247</v>
      </c>
      <c r="P253" s="37">
        <v>171.3</v>
      </c>
      <c r="Q253"/>
      <c r="R253"/>
    </row>
    <row r="254" spans="1:18" x14ac:dyDescent="0.45">
      <c r="A254" s="2"/>
      <c r="B254" s="2"/>
      <c r="H254" s="12">
        <v>248</v>
      </c>
      <c r="I254" s="37">
        <v>107.54</v>
      </c>
      <c r="O254" s="12">
        <v>248</v>
      </c>
      <c r="P254" s="37">
        <v>79.280000000000015</v>
      </c>
      <c r="Q254"/>
      <c r="R254"/>
    </row>
    <row r="255" spans="1:18" x14ac:dyDescent="0.45">
      <c r="A255" s="2"/>
      <c r="B255" s="2"/>
      <c r="H255" s="12">
        <v>249</v>
      </c>
      <c r="I255" s="37">
        <v>-28.240000000000002</v>
      </c>
      <c r="O255" s="12">
        <v>249</v>
      </c>
      <c r="P255" s="37">
        <v>-123.28</v>
      </c>
      <c r="Q255"/>
      <c r="R255"/>
    </row>
    <row r="256" spans="1:18" x14ac:dyDescent="0.45">
      <c r="A256" s="2"/>
      <c r="B256" s="2"/>
      <c r="H256" s="12">
        <v>250</v>
      </c>
      <c r="I256" s="37">
        <v>84.95</v>
      </c>
      <c r="O256" s="12">
        <v>250</v>
      </c>
      <c r="P256" s="37">
        <v>67.729999999999976</v>
      </c>
      <c r="Q256"/>
      <c r="R256"/>
    </row>
    <row r="257" spans="1:18" x14ac:dyDescent="0.45">
      <c r="A257" s="2"/>
      <c r="B257" s="2"/>
      <c r="H257" s="12">
        <v>251</v>
      </c>
      <c r="I257" s="37">
        <v>86.839999999999989</v>
      </c>
      <c r="O257" s="12">
        <v>251</v>
      </c>
      <c r="P257" s="37">
        <v>14.959999999999994</v>
      </c>
      <c r="Q257"/>
      <c r="R257"/>
    </row>
    <row r="258" spans="1:18" x14ac:dyDescent="0.45">
      <c r="A258" s="2"/>
      <c r="B258" s="2"/>
      <c r="H258" s="12">
        <v>252</v>
      </c>
      <c r="I258" s="37">
        <v>159.94999999999999</v>
      </c>
      <c r="O258" s="12">
        <v>252</v>
      </c>
      <c r="P258" s="37">
        <v>-11.360000000000007</v>
      </c>
      <c r="Q258"/>
      <c r="R258"/>
    </row>
    <row r="259" spans="1:18" x14ac:dyDescent="0.45">
      <c r="A259" s="2"/>
      <c r="B259" s="2"/>
      <c r="H259" s="12">
        <v>253</v>
      </c>
      <c r="I259" s="37">
        <v>110.83</v>
      </c>
      <c r="O259" s="12">
        <v>253</v>
      </c>
      <c r="P259" s="37">
        <v>249.51999999999998</v>
      </c>
      <c r="Q259"/>
      <c r="R259"/>
    </row>
    <row r="260" spans="1:18" x14ac:dyDescent="0.45">
      <c r="A260" s="2"/>
      <c r="B260" s="2"/>
      <c r="H260" s="12">
        <v>254</v>
      </c>
      <c r="I260" s="37">
        <v>173.03999999999996</v>
      </c>
      <c r="O260" s="12">
        <v>254</v>
      </c>
      <c r="P260" s="37">
        <v>82.27</v>
      </c>
      <c r="Q260"/>
      <c r="R260"/>
    </row>
    <row r="261" spans="1:18" x14ac:dyDescent="0.45">
      <c r="A261" s="2"/>
      <c r="B261" s="2"/>
      <c r="H261" s="12">
        <v>255</v>
      </c>
      <c r="I261" s="37">
        <v>53.730000000000018</v>
      </c>
      <c r="O261" s="12">
        <v>255</v>
      </c>
      <c r="P261" s="37">
        <v>438.09999999999997</v>
      </c>
      <c r="Q261"/>
      <c r="R261"/>
    </row>
    <row r="262" spans="1:18" x14ac:dyDescent="0.45">
      <c r="A262" s="2"/>
      <c r="B262" s="2"/>
      <c r="H262" s="12">
        <v>256</v>
      </c>
      <c r="I262" s="37">
        <v>118.51999999999998</v>
      </c>
      <c r="O262" s="12">
        <v>256</v>
      </c>
      <c r="P262" s="37">
        <v>247.09999999999997</v>
      </c>
      <c r="Q262"/>
      <c r="R262"/>
    </row>
    <row r="263" spans="1:18" x14ac:dyDescent="0.45">
      <c r="A263" s="2"/>
      <c r="B263" s="2"/>
      <c r="H263" s="12">
        <v>257</v>
      </c>
      <c r="I263" s="37">
        <v>105.2</v>
      </c>
      <c r="O263" s="12">
        <v>257</v>
      </c>
      <c r="P263" s="37">
        <v>-93.789999999999992</v>
      </c>
      <c r="Q263"/>
      <c r="R263"/>
    </row>
    <row r="264" spans="1:18" x14ac:dyDescent="0.45">
      <c r="A264" s="2"/>
      <c r="B264" s="2"/>
      <c r="H264" s="12">
        <v>258</v>
      </c>
      <c r="I264" s="37">
        <v>155.29999999999995</v>
      </c>
      <c r="O264" s="12">
        <v>258</v>
      </c>
      <c r="P264" s="37">
        <v>1.5200000000000031</v>
      </c>
      <c r="Q264"/>
      <c r="R264"/>
    </row>
    <row r="265" spans="1:18" x14ac:dyDescent="0.45">
      <c r="A265" s="2"/>
      <c r="B265" s="2"/>
      <c r="H265" s="12">
        <v>259</v>
      </c>
      <c r="I265" s="37">
        <v>288.31</v>
      </c>
      <c r="O265" s="12">
        <v>259</v>
      </c>
      <c r="P265" s="37">
        <v>166.39999999999998</v>
      </c>
      <c r="Q265"/>
      <c r="R265"/>
    </row>
    <row r="266" spans="1:18" x14ac:dyDescent="0.45">
      <c r="A266" s="2"/>
      <c r="B266" s="2"/>
      <c r="H266" s="12">
        <v>260</v>
      </c>
      <c r="I266" s="37">
        <v>35.980000000000004</v>
      </c>
      <c r="O266" s="12">
        <v>260</v>
      </c>
      <c r="P266" s="37">
        <v>100.7</v>
      </c>
      <c r="Q266"/>
      <c r="R266"/>
    </row>
    <row r="267" spans="1:18" x14ac:dyDescent="0.45">
      <c r="A267" s="2"/>
      <c r="B267" s="2"/>
      <c r="H267" s="12">
        <v>261</v>
      </c>
      <c r="I267" s="37">
        <v>165.16000000000003</v>
      </c>
      <c r="O267" s="12">
        <v>261</v>
      </c>
      <c r="P267" s="37">
        <v>-47.730000000000004</v>
      </c>
      <c r="Q267"/>
      <c r="R267"/>
    </row>
    <row r="268" spans="1:18" x14ac:dyDescent="0.45">
      <c r="A268" s="2"/>
      <c r="B268" s="2"/>
      <c r="H268" s="12">
        <v>262</v>
      </c>
      <c r="I268" s="37">
        <v>84.839999999999989</v>
      </c>
      <c r="O268" s="12">
        <v>262</v>
      </c>
      <c r="P268" s="37">
        <v>22.11999999999999</v>
      </c>
      <c r="Q268"/>
      <c r="R268"/>
    </row>
    <row r="269" spans="1:18" x14ac:dyDescent="0.45">
      <c r="A269" s="2"/>
      <c r="B269" s="2"/>
      <c r="H269" s="12">
        <v>263</v>
      </c>
      <c r="I269" s="37">
        <v>-6.039999999999992</v>
      </c>
      <c r="O269" s="12">
        <v>263</v>
      </c>
      <c r="P269" s="37">
        <v>228.05</v>
      </c>
      <c r="Q269"/>
      <c r="R269"/>
    </row>
    <row r="270" spans="1:18" x14ac:dyDescent="0.45">
      <c r="A270" s="2"/>
      <c r="B270" s="2"/>
      <c r="H270" s="12">
        <v>264</v>
      </c>
      <c r="I270" s="37">
        <v>65.239999999999995</v>
      </c>
      <c r="O270" s="12">
        <v>264</v>
      </c>
      <c r="P270" s="37">
        <v>66.569999999999993</v>
      </c>
      <c r="Q270"/>
      <c r="R270"/>
    </row>
    <row r="271" spans="1:18" x14ac:dyDescent="0.45">
      <c r="A271" s="2"/>
      <c r="B271" s="2"/>
      <c r="H271" s="12">
        <v>265</v>
      </c>
      <c r="I271" s="37">
        <v>139.08999999999997</v>
      </c>
      <c r="O271" s="12">
        <v>265</v>
      </c>
      <c r="P271" s="37">
        <v>31.92</v>
      </c>
      <c r="Q271"/>
      <c r="R271"/>
    </row>
    <row r="272" spans="1:18" x14ac:dyDescent="0.45">
      <c r="A272" s="2"/>
      <c r="B272" s="2"/>
      <c r="H272" s="12">
        <v>266</v>
      </c>
      <c r="I272" s="37">
        <v>161.42000000000002</v>
      </c>
      <c r="O272" s="12">
        <v>266</v>
      </c>
      <c r="P272" s="37">
        <v>113.3</v>
      </c>
      <c r="Q272"/>
      <c r="R272"/>
    </row>
    <row r="273" spans="1:18" x14ac:dyDescent="0.45">
      <c r="A273" s="2"/>
      <c r="B273" s="2"/>
      <c r="H273" s="12">
        <v>267</v>
      </c>
      <c r="I273" s="37">
        <v>44.529999999999987</v>
      </c>
      <c r="O273" s="12">
        <v>267</v>
      </c>
      <c r="P273" s="37">
        <v>-24.340000000000003</v>
      </c>
      <c r="Q273"/>
      <c r="R273"/>
    </row>
    <row r="274" spans="1:18" x14ac:dyDescent="0.45">
      <c r="A274" s="2"/>
      <c r="B274" s="2"/>
      <c r="H274" s="12">
        <v>268</v>
      </c>
      <c r="I274" s="37">
        <v>-61.84</v>
      </c>
      <c r="O274" s="12">
        <v>268</v>
      </c>
      <c r="P274" s="37">
        <v>79.92</v>
      </c>
      <c r="Q274"/>
      <c r="R274"/>
    </row>
    <row r="275" spans="1:18" x14ac:dyDescent="0.45">
      <c r="A275" s="2"/>
      <c r="B275" s="2"/>
      <c r="H275" s="12">
        <v>269</v>
      </c>
      <c r="I275" s="37">
        <v>-12</v>
      </c>
      <c r="O275" s="12">
        <v>269</v>
      </c>
      <c r="P275" s="37">
        <v>-58.11</v>
      </c>
      <c r="Q275"/>
      <c r="R275"/>
    </row>
    <row r="276" spans="1:18" x14ac:dyDescent="0.45">
      <c r="A276" s="2"/>
      <c r="B276" s="2"/>
      <c r="H276" s="12">
        <v>270</v>
      </c>
      <c r="I276" s="37">
        <v>-14.260000000000005</v>
      </c>
      <c r="O276" s="12">
        <v>270</v>
      </c>
      <c r="P276" s="37">
        <v>221.88</v>
      </c>
      <c r="Q276"/>
      <c r="R276"/>
    </row>
    <row r="277" spans="1:18" x14ac:dyDescent="0.45">
      <c r="A277" s="2"/>
      <c r="B277" s="2"/>
      <c r="H277" s="12">
        <v>271</v>
      </c>
      <c r="I277" s="37">
        <v>176.7</v>
      </c>
      <c r="O277" s="12">
        <v>271</v>
      </c>
      <c r="P277" s="37">
        <v>274.39999999999998</v>
      </c>
      <c r="Q277"/>
      <c r="R277"/>
    </row>
    <row r="278" spans="1:18" x14ac:dyDescent="0.45">
      <c r="A278" s="2"/>
      <c r="B278" s="2"/>
      <c r="H278" s="12">
        <v>272</v>
      </c>
      <c r="I278" s="37">
        <v>87.500000000000014</v>
      </c>
      <c r="O278" s="12">
        <v>272</v>
      </c>
      <c r="P278" s="37">
        <v>-18.72</v>
      </c>
      <c r="Q278"/>
      <c r="R278"/>
    </row>
    <row r="279" spans="1:18" x14ac:dyDescent="0.45">
      <c r="A279" s="2"/>
      <c r="B279" s="2"/>
      <c r="H279" s="12">
        <v>273</v>
      </c>
      <c r="I279" s="37">
        <v>11.11999999999999</v>
      </c>
      <c r="O279" s="12">
        <v>273</v>
      </c>
      <c r="P279" s="37">
        <v>196.40000000000003</v>
      </c>
      <c r="Q279"/>
      <c r="R279"/>
    </row>
    <row r="280" spans="1:18" x14ac:dyDescent="0.45">
      <c r="A280" s="2"/>
      <c r="B280" s="2"/>
      <c r="H280" s="12">
        <v>274</v>
      </c>
      <c r="I280" s="37">
        <v>119.66999999999996</v>
      </c>
      <c r="O280" s="12">
        <v>274</v>
      </c>
      <c r="P280" s="37">
        <v>254.87</v>
      </c>
      <c r="Q280"/>
      <c r="R280"/>
    </row>
    <row r="281" spans="1:18" x14ac:dyDescent="0.45">
      <c r="A281" s="2"/>
      <c r="B281" s="2"/>
      <c r="H281" s="12">
        <v>275</v>
      </c>
      <c r="I281" s="37">
        <v>38.199999999999989</v>
      </c>
      <c r="O281" s="12">
        <v>275</v>
      </c>
      <c r="P281" s="37">
        <v>123.38</v>
      </c>
      <c r="Q281"/>
      <c r="R281"/>
    </row>
    <row r="282" spans="1:18" x14ac:dyDescent="0.45">
      <c r="A282" s="2"/>
      <c r="B282" s="2"/>
      <c r="H282" s="12">
        <v>276</v>
      </c>
      <c r="I282" s="37">
        <v>145.30000000000001</v>
      </c>
      <c r="O282" s="12">
        <v>276</v>
      </c>
      <c r="P282" s="37">
        <v>330.44</v>
      </c>
      <c r="Q282"/>
      <c r="R282"/>
    </row>
    <row r="283" spans="1:18" x14ac:dyDescent="0.45">
      <c r="A283" s="2"/>
      <c r="B283" s="2"/>
      <c r="H283" s="12">
        <v>277</v>
      </c>
      <c r="I283" s="37">
        <v>104.71999999999996</v>
      </c>
      <c r="O283" s="12">
        <v>277</v>
      </c>
      <c r="P283" s="37">
        <v>-30.440000000000005</v>
      </c>
      <c r="Q283"/>
      <c r="R283"/>
    </row>
    <row r="284" spans="1:18" x14ac:dyDescent="0.45">
      <c r="A284" s="2"/>
      <c r="B284" s="2"/>
      <c r="H284" s="12">
        <v>278</v>
      </c>
      <c r="I284" s="37">
        <v>-10.189999999999998</v>
      </c>
      <c r="O284" s="12">
        <v>278</v>
      </c>
      <c r="P284" s="37">
        <v>-12.800000000000004</v>
      </c>
      <c r="Q284"/>
      <c r="R284"/>
    </row>
    <row r="285" spans="1:18" x14ac:dyDescent="0.45">
      <c r="A285" s="2"/>
      <c r="B285" s="2"/>
      <c r="H285" s="12">
        <v>279</v>
      </c>
      <c r="I285" s="37">
        <v>325.87999999999994</v>
      </c>
      <c r="O285" s="12">
        <v>279</v>
      </c>
      <c r="P285" s="37">
        <v>-42.940000000000005</v>
      </c>
      <c r="Q285"/>
      <c r="R285"/>
    </row>
    <row r="286" spans="1:18" x14ac:dyDescent="0.45">
      <c r="A286" s="2"/>
      <c r="B286" s="2"/>
      <c r="H286" s="12">
        <v>280</v>
      </c>
      <c r="I286" s="37">
        <v>142.76000000000005</v>
      </c>
      <c r="O286" s="12">
        <v>280</v>
      </c>
      <c r="P286" s="37">
        <v>236.04999999999995</v>
      </c>
      <c r="Q286"/>
      <c r="R286"/>
    </row>
    <row r="287" spans="1:18" x14ac:dyDescent="0.45">
      <c r="A287" s="2"/>
      <c r="B287" s="2"/>
      <c r="H287" s="12">
        <v>281</v>
      </c>
      <c r="I287" s="37">
        <v>165.03999999999996</v>
      </c>
      <c r="O287" s="12">
        <v>281</v>
      </c>
      <c r="P287" s="37">
        <v>233.5</v>
      </c>
      <c r="Q287"/>
      <c r="R287"/>
    </row>
    <row r="288" spans="1:18" x14ac:dyDescent="0.45">
      <c r="A288" s="2"/>
      <c r="B288" s="2"/>
      <c r="H288" s="12">
        <v>282</v>
      </c>
      <c r="I288" s="37">
        <v>-271.51</v>
      </c>
      <c r="O288" s="12">
        <v>282</v>
      </c>
      <c r="P288" s="37">
        <v>87.54</v>
      </c>
      <c r="Q288"/>
      <c r="R288"/>
    </row>
    <row r="289" spans="1:18" x14ac:dyDescent="0.45">
      <c r="A289" s="2"/>
      <c r="B289" s="2"/>
      <c r="H289" s="12">
        <v>283</v>
      </c>
      <c r="I289" s="37">
        <v>21.299999999999983</v>
      </c>
      <c r="O289" s="12">
        <v>283</v>
      </c>
      <c r="P289" s="37">
        <v>115.85000000000001</v>
      </c>
      <c r="Q289"/>
      <c r="R289"/>
    </row>
    <row r="290" spans="1:18" x14ac:dyDescent="0.45">
      <c r="A290" s="2"/>
      <c r="B290" s="2"/>
      <c r="H290" s="12">
        <v>284</v>
      </c>
      <c r="I290" s="37">
        <v>166.04000000000002</v>
      </c>
      <c r="O290" s="12">
        <v>284</v>
      </c>
      <c r="P290" s="37">
        <v>156.62</v>
      </c>
      <c r="Q290"/>
      <c r="R290"/>
    </row>
    <row r="291" spans="1:18" x14ac:dyDescent="0.45">
      <c r="A291" s="2"/>
      <c r="B291" s="2"/>
      <c r="H291" s="12">
        <v>285</v>
      </c>
      <c r="I291" s="37">
        <v>-137.07999999999998</v>
      </c>
      <c r="O291" s="12">
        <v>285</v>
      </c>
      <c r="P291" s="37">
        <v>110.96</v>
      </c>
      <c r="Q291"/>
      <c r="R291"/>
    </row>
    <row r="292" spans="1:18" x14ac:dyDescent="0.45">
      <c r="A292" s="2"/>
      <c r="B292" s="2"/>
      <c r="H292" s="12">
        <v>286</v>
      </c>
      <c r="I292" s="37">
        <v>166.27999999999997</v>
      </c>
      <c r="O292" s="12">
        <v>286</v>
      </c>
      <c r="P292" s="37">
        <v>236.10000000000002</v>
      </c>
      <c r="Q292"/>
      <c r="R292"/>
    </row>
    <row r="293" spans="1:18" x14ac:dyDescent="0.45">
      <c r="A293" s="2"/>
      <c r="B293" s="2"/>
      <c r="H293" s="12">
        <v>287</v>
      </c>
      <c r="I293" s="37">
        <v>127.82999999999998</v>
      </c>
      <c r="O293" s="12">
        <v>287</v>
      </c>
      <c r="P293" s="37">
        <v>256.21999999999997</v>
      </c>
      <c r="Q293"/>
      <c r="R293"/>
    </row>
    <row r="294" spans="1:18" x14ac:dyDescent="0.45">
      <c r="A294" s="2"/>
      <c r="B294" s="2"/>
      <c r="H294" s="12">
        <v>288</v>
      </c>
      <c r="I294" s="37">
        <v>262.42</v>
      </c>
      <c r="O294" s="12">
        <v>288</v>
      </c>
      <c r="P294" s="37">
        <v>132.86000000000001</v>
      </c>
      <c r="Q294"/>
      <c r="R294"/>
    </row>
    <row r="295" spans="1:18" x14ac:dyDescent="0.45">
      <c r="A295" s="2"/>
      <c r="B295" s="2"/>
      <c r="H295" s="12">
        <v>289</v>
      </c>
      <c r="I295" s="37">
        <v>227.25999999999993</v>
      </c>
      <c r="O295" s="12">
        <v>289</v>
      </c>
      <c r="P295" s="37">
        <v>126.44</v>
      </c>
      <c r="Q295"/>
      <c r="R295"/>
    </row>
    <row r="296" spans="1:18" x14ac:dyDescent="0.45">
      <c r="A296" s="2"/>
      <c r="B296" s="2"/>
      <c r="H296" s="12">
        <v>290</v>
      </c>
      <c r="I296" s="37">
        <v>67.549999999999983</v>
      </c>
      <c r="O296" s="12">
        <v>290</v>
      </c>
      <c r="P296" s="37">
        <v>38.42</v>
      </c>
      <c r="Q296"/>
      <c r="R296"/>
    </row>
    <row r="297" spans="1:18" x14ac:dyDescent="0.45">
      <c r="A297" s="2"/>
      <c r="B297" s="2"/>
      <c r="H297" s="12">
        <v>291</v>
      </c>
      <c r="I297" s="37">
        <v>-8.3200000000000074</v>
      </c>
      <c r="O297" s="12">
        <v>291</v>
      </c>
      <c r="P297" s="37">
        <v>38.429999999999993</v>
      </c>
      <c r="Q297"/>
      <c r="R297"/>
    </row>
    <row r="298" spans="1:18" x14ac:dyDescent="0.45">
      <c r="A298" s="2"/>
      <c r="B298" s="2"/>
      <c r="H298" s="12">
        <v>292</v>
      </c>
      <c r="I298" s="37">
        <v>79.55</v>
      </c>
      <c r="O298" s="12">
        <v>292</v>
      </c>
      <c r="P298" s="37">
        <v>82.40000000000002</v>
      </c>
      <c r="Q298"/>
      <c r="R298"/>
    </row>
    <row r="299" spans="1:18" x14ac:dyDescent="0.45">
      <c r="A299" s="2"/>
      <c r="B299" s="2"/>
      <c r="H299" s="12">
        <v>293</v>
      </c>
      <c r="I299" s="37">
        <v>-30.240000000000002</v>
      </c>
      <c r="O299" s="12">
        <v>293</v>
      </c>
      <c r="P299" s="37">
        <v>55.039999999999992</v>
      </c>
      <c r="Q299"/>
      <c r="R299"/>
    </row>
    <row r="300" spans="1:18" x14ac:dyDescent="0.45">
      <c r="A300" s="2"/>
      <c r="B300" s="2"/>
      <c r="H300" s="12">
        <v>294</v>
      </c>
      <c r="I300" s="37">
        <v>-63.220000000000006</v>
      </c>
      <c r="O300" s="12">
        <v>294</v>
      </c>
      <c r="P300" s="37">
        <v>-24.520000000000003</v>
      </c>
      <c r="Q300"/>
      <c r="R300"/>
    </row>
    <row r="301" spans="1:18" x14ac:dyDescent="0.45">
      <c r="A301" s="2"/>
      <c r="B301" s="2"/>
      <c r="H301" s="12">
        <v>295</v>
      </c>
      <c r="I301" s="37">
        <v>134.70999999999998</v>
      </c>
      <c r="O301" s="12">
        <v>295</v>
      </c>
      <c r="P301" s="37">
        <v>145.51</v>
      </c>
      <c r="Q301"/>
      <c r="R301"/>
    </row>
    <row r="302" spans="1:18" x14ac:dyDescent="0.45">
      <c r="A302" s="2"/>
      <c r="B302" s="2"/>
      <c r="H302" s="12">
        <v>296</v>
      </c>
      <c r="I302" s="37">
        <v>-4.470000000000006</v>
      </c>
      <c r="O302" s="12">
        <v>296</v>
      </c>
      <c r="P302" s="37">
        <v>70.189999999999984</v>
      </c>
      <c r="Q302"/>
      <c r="R302"/>
    </row>
    <row r="303" spans="1:18" x14ac:dyDescent="0.45">
      <c r="A303" s="2"/>
      <c r="B303" s="2"/>
      <c r="H303" s="12">
        <v>297</v>
      </c>
      <c r="I303" s="37">
        <v>173.36</v>
      </c>
      <c r="O303" s="12">
        <v>297</v>
      </c>
      <c r="P303" s="37">
        <v>150.40000000000003</v>
      </c>
      <c r="Q303"/>
      <c r="R303"/>
    </row>
    <row r="304" spans="1:18" x14ac:dyDescent="0.45">
      <c r="A304" s="2"/>
      <c r="B304" s="2"/>
      <c r="H304" s="12">
        <v>298</v>
      </c>
      <c r="I304" s="37">
        <v>39.679999999999993</v>
      </c>
      <c r="O304" s="12">
        <v>298</v>
      </c>
      <c r="P304" s="37">
        <v>144.82999999999998</v>
      </c>
      <c r="Q304"/>
      <c r="R304"/>
    </row>
    <row r="305" spans="1:18" x14ac:dyDescent="0.45">
      <c r="A305" s="2"/>
      <c r="B305" s="2"/>
      <c r="H305" s="12">
        <v>299</v>
      </c>
      <c r="I305" s="37">
        <v>34.010000000000005</v>
      </c>
      <c r="O305" s="12">
        <v>299</v>
      </c>
      <c r="P305" s="37">
        <v>91.88000000000001</v>
      </c>
      <c r="Q305"/>
      <c r="R305"/>
    </row>
    <row r="306" spans="1:18" x14ac:dyDescent="0.45">
      <c r="A306" s="2"/>
      <c r="B306" s="2"/>
      <c r="H306" s="12">
        <v>300</v>
      </c>
      <c r="I306" s="37">
        <v>-193.89999999999998</v>
      </c>
      <c r="O306" s="12">
        <v>300</v>
      </c>
      <c r="P306" s="37">
        <v>-89.5</v>
      </c>
      <c r="Q306"/>
      <c r="R306"/>
    </row>
    <row r="307" spans="1:18" x14ac:dyDescent="0.45">
      <c r="A307" s="2"/>
      <c r="B307" s="2"/>
      <c r="H307" s="12">
        <v>301</v>
      </c>
      <c r="I307" s="37">
        <v>64.399999999999977</v>
      </c>
      <c r="O307" s="12">
        <v>301</v>
      </c>
      <c r="P307" s="37">
        <v>46</v>
      </c>
      <c r="Q307"/>
      <c r="R307"/>
    </row>
    <row r="308" spans="1:18" x14ac:dyDescent="0.45">
      <c r="A308" s="2"/>
      <c r="B308" s="2"/>
      <c r="H308" s="12">
        <v>302</v>
      </c>
      <c r="I308" s="37">
        <v>98.499999999999986</v>
      </c>
      <c r="O308" s="12">
        <v>302</v>
      </c>
      <c r="P308" s="37">
        <v>-89.81</v>
      </c>
      <c r="Q308"/>
      <c r="R308"/>
    </row>
    <row r="309" spans="1:18" x14ac:dyDescent="0.45">
      <c r="A309" s="2"/>
      <c r="B309" s="2"/>
      <c r="H309" s="12">
        <v>303</v>
      </c>
      <c r="I309" s="37">
        <v>15.339999999999989</v>
      </c>
      <c r="O309" s="12">
        <v>303</v>
      </c>
      <c r="P309" s="37">
        <v>117.40999999999998</v>
      </c>
      <c r="Q309"/>
      <c r="R309"/>
    </row>
    <row r="310" spans="1:18" x14ac:dyDescent="0.45">
      <c r="A310" s="2"/>
      <c r="B310" s="2"/>
      <c r="H310" s="12">
        <v>304</v>
      </c>
      <c r="I310" s="37">
        <v>-90.19</v>
      </c>
      <c r="O310" s="12">
        <v>304</v>
      </c>
      <c r="P310" s="37">
        <v>22.699999999999989</v>
      </c>
      <c r="Q310"/>
      <c r="R310"/>
    </row>
    <row r="311" spans="1:18" x14ac:dyDescent="0.45">
      <c r="A311" s="2"/>
      <c r="B311" s="2"/>
      <c r="H311" s="12">
        <v>305</v>
      </c>
      <c r="I311" s="37">
        <v>6.6499999999999915</v>
      </c>
      <c r="O311" s="12">
        <v>305</v>
      </c>
      <c r="P311" s="37">
        <v>135.44</v>
      </c>
      <c r="Q311"/>
      <c r="R311"/>
    </row>
    <row r="312" spans="1:18" x14ac:dyDescent="0.45">
      <c r="A312" s="2"/>
      <c r="B312" s="2"/>
      <c r="H312" s="12">
        <v>306</v>
      </c>
      <c r="I312" s="37">
        <v>32.86</v>
      </c>
      <c r="O312" s="12">
        <v>306</v>
      </c>
      <c r="P312" s="37">
        <v>183.92000000000002</v>
      </c>
      <c r="Q312"/>
      <c r="R312"/>
    </row>
    <row r="313" spans="1:18" x14ac:dyDescent="0.45">
      <c r="A313" s="2"/>
      <c r="B313" s="2"/>
      <c r="H313" s="12">
        <v>307</v>
      </c>
      <c r="I313" s="37">
        <v>127.84999999999997</v>
      </c>
      <c r="O313" s="12">
        <v>307</v>
      </c>
      <c r="P313" s="37">
        <v>21.839999999999989</v>
      </c>
      <c r="Q313"/>
      <c r="R313"/>
    </row>
    <row r="314" spans="1:18" x14ac:dyDescent="0.45">
      <c r="A314" s="2"/>
      <c r="B314" s="2"/>
      <c r="H314" s="12">
        <v>308</v>
      </c>
      <c r="I314" s="37">
        <v>151.76</v>
      </c>
      <c r="O314" s="12">
        <v>308</v>
      </c>
      <c r="P314" s="37">
        <v>185.47999999999996</v>
      </c>
      <c r="Q314"/>
      <c r="R314"/>
    </row>
    <row r="315" spans="1:18" x14ac:dyDescent="0.45">
      <c r="A315" s="2"/>
      <c r="B315" s="2"/>
      <c r="H315" s="12">
        <v>309</v>
      </c>
      <c r="I315" s="37">
        <v>6.2999999999999972</v>
      </c>
      <c r="O315" s="12">
        <v>309</v>
      </c>
      <c r="P315" s="37">
        <v>117.04</v>
      </c>
      <c r="Q315"/>
      <c r="R315"/>
    </row>
    <row r="316" spans="1:18" x14ac:dyDescent="0.45">
      <c r="A316" s="2"/>
      <c r="B316" s="2"/>
      <c r="H316" s="12">
        <v>310</v>
      </c>
      <c r="I316" s="37">
        <v>139.19</v>
      </c>
      <c r="O316" s="12">
        <v>310</v>
      </c>
      <c r="P316" s="37">
        <v>-53.2</v>
      </c>
      <c r="Q316"/>
      <c r="R316"/>
    </row>
    <row r="317" spans="1:18" x14ac:dyDescent="0.45">
      <c r="A317" s="2"/>
      <c r="B317" s="2"/>
      <c r="H317" s="12">
        <v>311</v>
      </c>
      <c r="I317" s="37">
        <v>150.20000000000005</v>
      </c>
      <c r="O317" s="12">
        <v>311</v>
      </c>
      <c r="P317" s="37">
        <v>204.08000000000004</v>
      </c>
      <c r="Q317"/>
      <c r="R317"/>
    </row>
    <row r="318" spans="1:18" x14ac:dyDescent="0.45">
      <c r="A318" s="2"/>
      <c r="B318" s="2"/>
      <c r="H318" s="12">
        <v>312</v>
      </c>
      <c r="I318" s="37">
        <v>219.46999999999997</v>
      </c>
      <c r="O318" s="12">
        <v>312</v>
      </c>
      <c r="P318" s="37">
        <v>226.64000000000004</v>
      </c>
      <c r="Q318"/>
      <c r="R318"/>
    </row>
    <row r="319" spans="1:18" x14ac:dyDescent="0.45">
      <c r="A319" s="2"/>
      <c r="B319" s="2"/>
      <c r="H319" s="12">
        <v>313</v>
      </c>
      <c r="I319" s="37">
        <v>12.589999999999989</v>
      </c>
      <c r="O319" s="12">
        <v>313</v>
      </c>
      <c r="P319" s="37">
        <v>290.00000000000006</v>
      </c>
      <c r="Q319"/>
      <c r="R319"/>
    </row>
    <row r="320" spans="1:18" x14ac:dyDescent="0.45">
      <c r="A320" s="2"/>
      <c r="B320" s="2"/>
      <c r="H320" s="12">
        <v>314</v>
      </c>
      <c r="I320" s="37">
        <v>129.5</v>
      </c>
      <c r="O320" s="12">
        <v>314</v>
      </c>
      <c r="P320" s="37">
        <v>83.509999999999977</v>
      </c>
      <c r="Q320"/>
      <c r="R320"/>
    </row>
    <row r="321" spans="1:18" x14ac:dyDescent="0.45">
      <c r="A321" s="2"/>
      <c r="B321" s="2"/>
      <c r="H321" s="12">
        <v>315</v>
      </c>
      <c r="I321" s="37">
        <v>16.399999999999991</v>
      </c>
      <c r="O321" s="12">
        <v>315</v>
      </c>
      <c r="P321" s="37">
        <v>-48.410000000000004</v>
      </c>
      <c r="Q321"/>
      <c r="R321"/>
    </row>
    <row r="322" spans="1:18" x14ac:dyDescent="0.45">
      <c r="A322" s="2"/>
      <c r="B322" s="2"/>
      <c r="H322" s="12">
        <v>316</v>
      </c>
      <c r="I322" s="37">
        <v>5.2999999999999901</v>
      </c>
      <c r="O322" s="12">
        <v>316</v>
      </c>
      <c r="P322" s="37">
        <v>85.38000000000001</v>
      </c>
      <c r="Q322"/>
      <c r="R322"/>
    </row>
    <row r="323" spans="1:18" x14ac:dyDescent="0.45">
      <c r="A323" s="2"/>
      <c r="B323" s="2"/>
      <c r="H323" s="12">
        <v>317</v>
      </c>
      <c r="I323" s="37">
        <v>-37.480000000000004</v>
      </c>
      <c r="O323" s="12">
        <v>317</v>
      </c>
      <c r="P323" s="37">
        <v>-44.300000000000004</v>
      </c>
      <c r="Q323"/>
      <c r="R323"/>
    </row>
    <row r="324" spans="1:18" x14ac:dyDescent="0.45">
      <c r="A324" s="2"/>
      <c r="B324" s="2"/>
      <c r="H324" s="12">
        <v>318</v>
      </c>
      <c r="I324" s="37">
        <v>-68.550000000000011</v>
      </c>
      <c r="O324" s="12">
        <v>318</v>
      </c>
      <c r="P324" s="37">
        <v>-18.200000000000003</v>
      </c>
      <c r="Q324"/>
      <c r="R324"/>
    </row>
    <row r="325" spans="1:18" x14ac:dyDescent="0.45">
      <c r="A325" s="2"/>
      <c r="B325" s="2"/>
      <c r="H325" s="12">
        <v>319</v>
      </c>
      <c r="I325" s="37">
        <v>49.240000000000009</v>
      </c>
      <c r="O325" s="12">
        <v>319</v>
      </c>
      <c r="P325" s="37">
        <v>151.80000000000001</v>
      </c>
      <c r="Q325"/>
      <c r="R325"/>
    </row>
    <row r="326" spans="1:18" x14ac:dyDescent="0.45">
      <c r="A326" s="2"/>
      <c r="B326" s="2"/>
      <c r="H326" s="12">
        <v>320</v>
      </c>
      <c r="I326" s="37">
        <v>56.999999999999986</v>
      </c>
      <c r="O326" s="12">
        <v>320</v>
      </c>
      <c r="P326" s="37">
        <v>10.799999999999997</v>
      </c>
      <c r="Q326"/>
      <c r="R326"/>
    </row>
    <row r="327" spans="1:18" x14ac:dyDescent="0.45">
      <c r="A327" s="2"/>
      <c r="B327" s="2"/>
      <c r="H327" s="12">
        <v>321</v>
      </c>
      <c r="I327" s="37">
        <v>174.53999999999996</v>
      </c>
      <c r="O327" s="12">
        <v>321</v>
      </c>
      <c r="P327" s="37">
        <v>19.399999999999991</v>
      </c>
      <c r="Q327"/>
      <c r="R327"/>
    </row>
    <row r="328" spans="1:18" x14ac:dyDescent="0.45">
      <c r="A328" s="2"/>
      <c r="B328" s="2"/>
      <c r="H328" s="12">
        <v>322</v>
      </c>
      <c r="I328" s="37">
        <v>122.75</v>
      </c>
      <c r="O328" s="12">
        <v>322</v>
      </c>
      <c r="P328" s="37">
        <v>-58.440000000000005</v>
      </c>
      <c r="Q328"/>
      <c r="R328"/>
    </row>
    <row r="329" spans="1:18" x14ac:dyDescent="0.45">
      <c r="A329" s="2"/>
      <c r="B329" s="2"/>
      <c r="H329" s="12">
        <v>323</v>
      </c>
      <c r="I329" s="37">
        <v>-53.2</v>
      </c>
      <c r="O329" s="12">
        <v>323</v>
      </c>
      <c r="P329" s="37">
        <v>-84.42</v>
      </c>
      <c r="Q329"/>
      <c r="R329"/>
    </row>
    <row r="330" spans="1:18" x14ac:dyDescent="0.45">
      <c r="A330" s="2"/>
      <c r="B330" s="2"/>
      <c r="H330" s="12">
        <v>324</v>
      </c>
      <c r="I330" s="37">
        <v>265.71999999999997</v>
      </c>
      <c r="O330" s="12">
        <v>324</v>
      </c>
      <c r="P330" s="37">
        <v>188</v>
      </c>
      <c r="Q330"/>
      <c r="R330"/>
    </row>
    <row r="331" spans="1:18" x14ac:dyDescent="0.45">
      <c r="A331" s="2"/>
      <c r="B331" s="2"/>
      <c r="H331" s="12">
        <v>325</v>
      </c>
      <c r="I331" s="37">
        <v>179.45000000000005</v>
      </c>
      <c r="O331" s="12">
        <v>325</v>
      </c>
      <c r="P331" s="37">
        <v>175.76</v>
      </c>
      <c r="Q331"/>
      <c r="R331"/>
    </row>
    <row r="332" spans="1:18" x14ac:dyDescent="0.45">
      <c r="A332" s="2"/>
      <c r="B332" s="2"/>
      <c r="H332" s="12">
        <v>326</v>
      </c>
      <c r="I332" s="37">
        <v>139.85000000000002</v>
      </c>
      <c r="O332" s="12">
        <v>326</v>
      </c>
      <c r="P332" s="37">
        <v>159.74</v>
      </c>
      <c r="Q332"/>
      <c r="R332"/>
    </row>
    <row r="333" spans="1:18" x14ac:dyDescent="0.45">
      <c r="A333" s="2"/>
      <c r="B333" s="2"/>
      <c r="H333" s="12">
        <v>327</v>
      </c>
      <c r="I333" s="37">
        <v>16.53</v>
      </c>
      <c r="O333" s="12">
        <v>327</v>
      </c>
      <c r="P333" s="37">
        <v>42.2</v>
      </c>
      <c r="Q333"/>
      <c r="R333"/>
    </row>
    <row r="334" spans="1:18" x14ac:dyDescent="0.45">
      <c r="A334" s="2"/>
      <c r="B334" s="2"/>
      <c r="H334" s="12">
        <v>328</v>
      </c>
      <c r="I334" s="37">
        <v>179.75999999999993</v>
      </c>
      <c r="O334" s="12">
        <v>328</v>
      </c>
      <c r="P334" s="37">
        <v>-386.18999999999994</v>
      </c>
      <c r="Q334"/>
      <c r="R334"/>
    </row>
    <row r="335" spans="1:18" x14ac:dyDescent="0.45">
      <c r="A335" s="2"/>
      <c r="B335" s="2"/>
      <c r="H335" s="12">
        <v>329</v>
      </c>
      <c r="I335" s="37">
        <v>142.97000000000003</v>
      </c>
      <c r="O335" s="12">
        <v>329</v>
      </c>
      <c r="P335" s="37">
        <v>114.90000000000002</v>
      </c>
      <c r="Q335"/>
      <c r="R335"/>
    </row>
    <row r="336" spans="1:18" x14ac:dyDescent="0.45">
      <c r="A336" s="2"/>
      <c r="B336" s="2"/>
      <c r="H336" s="12">
        <v>330</v>
      </c>
      <c r="I336" s="37">
        <v>128.85000000000002</v>
      </c>
      <c r="O336" s="12">
        <v>330</v>
      </c>
      <c r="P336" s="37">
        <v>153.01999999999998</v>
      </c>
      <c r="Q336"/>
      <c r="R336"/>
    </row>
    <row r="337" spans="1:18" x14ac:dyDescent="0.45">
      <c r="A337" s="2"/>
      <c r="B337" s="2"/>
      <c r="H337" s="12">
        <v>331</v>
      </c>
      <c r="I337" s="37">
        <v>55.210000000000008</v>
      </c>
      <c r="O337" s="12">
        <v>331</v>
      </c>
      <c r="P337" s="37">
        <v>63.399999999999991</v>
      </c>
      <c r="Q337"/>
      <c r="R337"/>
    </row>
    <row r="338" spans="1:18" x14ac:dyDescent="0.45">
      <c r="A338" s="2"/>
      <c r="B338" s="2"/>
      <c r="H338" s="12">
        <v>332</v>
      </c>
      <c r="I338" s="37">
        <v>158.97000000000003</v>
      </c>
      <c r="O338" s="12">
        <v>332</v>
      </c>
      <c r="P338" s="37">
        <v>-103.78</v>
      </c>
      <c r="Q338"/>
      <c r="R338"/>
    </row>
    <row r="339" spans="1:18" x14ac:dyDescent="0.45">
      <c r="A339" s="2"/>
      <c r="B339" s="2"/>
      <c r="H339" s="12">
        <v>333</v>
      </c>
      <c r="I339" s="37">
        <v>97.160000000000011</v>
      </c>
      <c r="O339" s="12">
        <v>333</v>
      </c>
      <c r="P339" s="37">
        <v>372.68</v>
      </c>
      <c r="Q339"/>
      <c r="R339"/>
    </row>
    <row r="340" spans="1:18" x14ac:dyDescent="0.45">
      <c r="A340" s="2"/>
      <c r="B340" s="2"/>
      <c r="H340" s="12">
        <v>334</v>
      </c>
      <c r="I340" s="37">
        <v>-35.480000000000004</v>
      </c>
      <c r="O340" s="12">
        <v>334</v>
      </c>
      <c r="P340" s="37">
        <v>34.549999999999997</v>
      </c>
      <c r="Q340"/>
      <c r="R340"/>
    </row>
    <row r="341" spans="1:18" x14ac:dyDescent="0.45">
      <c r="A341" s="2"/>
      <c r="B341" s="2"/>
      <c r="H341" s="12">
        <v>335</v>
      </c>
      <c r="I341" s="37">
        <v>68.89</v>
      </c>
      <c r="O341" s="12">
        <v>335</v>
      </c>
      <c r="P341" s="37">
        <v>-26.530000000000005</v>
      </c>
      <c r="Q341"/>
      <c r="R341"/>
    </row>
    <row r="342" spans="1:18" x14ac:dyDescent="0.45">
      <c r="A342" s="2"/>
      <c r="B342" s="2"/>
      <c r="H342" s="12">
        <v>336</v>
      </c>
      <c r="I342" s="37">
        <v>198.8</v>
      </c>
      <c r="O342" s="12">
        <v>336</v>
      </c>
      <c r="P342" s="37">
        <v>192.5</v>
      </c>
      <c r="Q342"/>
      <c r="R342"/>
    </row>
    <row r="343" spans="1:18" x14ac:dyDescent="0.45">
      <c r="A343" s="2"/>
      <c r="B343" s="2"/>
      <c r="H343" s="12">
        <v>337</v>
      </c>
      <c r="I343" s="37">
        <v>139.44</v>
      </c>
      <c r="O343" s="12">
        <v>337</v>
      </c>
      <c r="P343" s="37">
        <v>64.79000000000002</v>
      </c>
      <c r="Q343"/>
      <c r="R343"/>
    </row>
    <row r="344" spans="1:18" x14ac:dyDescent="0.45">
      <c r="A344" s="2"/>
      <c r="B344" s="2"/>
      <c r="H344" s="12">
        <v>338</v>
      </c>
      <c r="I344" s="37">
        <v>31.439999999999998</v>
      </c>
      <c r="O344" s="12">
        <v>338</v>
      </c>
      <c r="P344" s="37">
        <v>5.1200000000000045</v>
      </c>
      <c r="Q344"/>
      <c r="R344"/>
    </row>
    <row r="345" spans="1:18" x14ac:dyDescent="0.45">
      <c r="A345" s="2"/>
      <c r="B345" s="2"/>
      <c r="H345" s="12">
        <v>339</v>
      </c>
      <c r="I345" s="37">
        <v>-67.680000000000007</v>
      </c>
      <c r="O345" s="12">
        <v>339</v>
      </c>
      <c r="P345" s="37">
        <v>-88.240000000000009</v>
      </c>
      <c r="Q345"/>
      <c r="R345"/>
    </row>
    <row r="346" spans="1:18" x14ac:dyDescent="0.45">
      <c r="A346" s="2"/>
      <c r="B346" s="2"/>
      <c r="H346" s="12">
        <v>340</v>
      </c>
      <c r="I346" s="37">
        <v>62.900000000000006</v>
      </c>
      <c r="O346" s="12">
        <v>340</v>
      </c>
      <c r="P346" s="37">
        <v>3.7999999999999972</v>
      </c>
      <c r="Q346"/>
      <c r="R346"/>
    </row>
    <row r="347" spans="1:18" x14ac:dyDescent="0.45">
      <c r="A347" s="2"/>
      <c r="B347" s="2"/>
      <c r="H347" s="12">
        <v>341</v>
      </c>
      <c r="I347" s="37">
        <v>69.919999999999987</v>
      </c>
      <c r="O347" s="12">
        <v>341</v>
      </c>
      <c r="P347" s="37">
        <v>226.56</v>
      </c>
      <c r="Q347"/>
      <c r="R347"/>
    </row>
    <row r="348" spans="1:18" x14ac:dyDescent="0.45">
      <c r="A348" s="2"/>
      <c r="B348" s="2"/>
      <c r="H348" s="12">
        <v>342</v>
      </c>
      <c r="I348" s="37">
        <v>-102.88</v>
      </c>
      <c r="O348" s="12">
        <v>342</v>
      </c>
      <c r="P348" s="37">
        <v>-20.790000000000006</v>
      </c>
      <c r="Q348"/>
      <c r="R348"/>
    </row>
    <row r="349" spans="1:18" x14ac:dyDescent="0.45">
      <c r="A349" s="2"/>
      <c r="B349" s="2"/>
      <c r="H349" s="12">
        <v>343</v>
      </c>
      <c r="I349" s="37">
        <v>65.240000000000009</v>
      </c>
      <c r="O349" s="12">
        <v>343</v>
      </c>
      <c r="P349" s="37">
        <v>148.89999999999998</v>
      </c>
      <c r="Q349"/>
      <c r="R349"/>
    </row>
    <row r="350" spans="1:18" x14ac:dyDescent="0.45">
      <c r="A350" s="2"/>
      <c r="B350" s="2"/>
      <c r="H350" s="12">
        <v>344</v>
      </c>
      <c r="I350" s="37">
        <v>104.36</v>
      </c>
      <c r="O350" s="12">
        <v>344</v>
      </c>
      <c r="P350" s="37">
        <v>-98.38000000000001</v>
      </c>
      <c r="Q350"/>
      <c r="R350"/>
    </row>
    <row r="351" spans="1:18" x14ac:dyDescent="0.45">
      <c r="A351" s="2"/>
      <c r="B351" s="2"/>
      <c r="H351" s="12">
        <v>345</v>
      </c>
      <c r="I351" s="37">
        <v>-66.31</v>
      </c>
      <c r="O351" s="12">
        <v>345</v>
      </c>
      <c r="P351" s="37">
        <v>75.059999999999988</v>
      </c>
      <c r="Q351"/>
      <c r="R351"/>
    </row>
    <row r="352" spans="1:18" x14ac:dyDescent="0.45">
      <c r="A352" s="2"/>
      <c r="B352" s="2"/>
      <c r="H352" s="12">
        <v>346</v>
      </c>
      <c r="I352" s="37">
        <v>129.38</v>
      </c>
      <c r="O352" s="12">
        <v>346</v>
      </c>
      <c r="P352" s="37">
        <v>78.320000000000007</v>
      </c>
      <c r="Q352"/>
      <c r="R352"/>
    </row>
    <row r="353" spans="1:18" x14ac:dyDescent="0.45">
      <c r="A353" s="2"/>
      <c r="B353" s="2"/>
      <c r="H353" s="12">
        <v>347</v>
      </c>
      <c r="I353" s="37">
        <v>60.47</v>
      </c>
      <c r="O353" s="12">
        <v>347</v>
      </c>
      <c r="P353" s="37">
        <v>116.74999999999999</v>
      </c>
      <c r="Q353"/>
      <c r="R353"/>
    </row>
    <row r="354" spans="1:18" x14ac:dyDescent="0.45">
      <c r="A354" s="2"/>
      <c r="B354" s="2"/>
      <c r="H354" s="12">
        <v>348</v>
      </c>
      <c r="I354" s="37">
        <v>82.89</v>
      </c>
      <c r="O354" s="12">
        <v>348</v>
      </c>
      <c r="P354" s="37">
        <v>95.719999999999985</v>
      </c>
      <c r="Q354"/>
      <c r="R354"/>
    </row>
    <row r="355" spans="1:18" x14ac:dyDescent="0.45">
      <c r="A355" s="2"/>
      <c r="B355" s="2"/>
      <c r="H355" s="12">
        <v>349</v>
      </c>
      <c r="I355" s="37">
        <v>6.019999999999996</v>
      </c>
      <c r="O355" s="12">
        <v>349</v>
      </c>
      <c r="P355" s="37">
        <v>124.80000000000001</v>
      </c>
      <c r="Q355"/>
      <c r="R355"/>
    </row>
    <row r="356" spans="1:18" x14ac:dyDescent="0.45">
      <c r="A356" s="2"/>
      <c r="B356" s="2"/>
      <c r="H356" s="12">
        <v>350</v>
      </c>
      <c r="I356" s="37">
        <v>-15.250000000000007</v>
      </c>
      <c r="O356" s="12">
        <v>350</v>
      </c>
      <c r="P356" s="37">
        <v>165.82999999999998</v>
      </c>
      <c r="Q356"/>
      <c r="R356"/>
    </row>
    <row r="357" spans="1:18" x14ac:dyDescent="0.45">
      <c r="A357" s="2"/>
      <c r="B357" s="2"/>
      <c r="H357" s="12">
        <v>351</v>
      </c>
      <c r="I357" s="37">
        <v>151.91000000000003</v>
      </c>
      <c r="O357" s="12">
        <v>351</v>
      </c>
      <c r="P357" s="37">
        <v>-25.3</v>
      </c>
      <c r="Q357"/>
      <c r="R357"/>
    </row>
    <row r="358" spans="1:18" x14ac:dyDescent="0.45">
      <c r="A358" s="2"/>
      <c r="B358" s="2"/>
      <c r="H358" s="12">
        <v>352</v>
      </c>
      <c r="I358" s="37">
        <v>51.199999999999989</v>
      </c>
      <c r="O358" s="12">
        <v>352</v>
      </c>
      <c r="P358" s="37">
        <v>45.679999999999993</v>
      </c>
      <c r="Q358"/>
      <c r="R358"/>
    </row>
    <row r="359" spans="1:18" x14ac:dyDescent="0.45">
      <c r="A359" s="2"/>
      <c r="B359" s="2"/>
      <c r="H359" s="12">
        <v>353</v>
      </c>
      <c r="I359" s="37">
        <v>166.32</v>
      </c>
      <c r="O359" s="12">
        <v>353</v>
      </c>
      <c r="P359" s="37">
        <v>367.59999999999997</v>
      </c>
      <c r="Q359"/>
      <c r="R359"/>
    </row>
    <row r="360" spans="1:18" x14ac:dyDescent="0.45">
      <c r="A360" s="2"/>
      <c r="B360" s="2"/>
      <c r="H360" s="12">
        <v>354</v>
      </c>
      <c r="I360" s="37">
        <v>-32.050000000000004</v>
      </c>
      <c r="O360" s="12">
        <v>354</v>
      </c>
      <c r="P360" s="37">
        <v>114.49999999999999</v>
      </c>
      <c r="Q360"/>
      <c r="R360"/>
    </row>
    <row r="361" spans="1:18" x14ac:dyDescent="0.45">
      <c r="A361" s="2"/>
      <c r="B361" s="2"/>
      <c r="H361" s="12">
        <v>355</v>
      </c>
      <c r="I361" s="37">
        <v>29.639999999999986</v>
      </c>
      <c r="O361" s="12">
        <v>355</v>
      </c>
      <c r="P361" s="37">
        <v>6.9699999999999918</v>
      </c>
      <c r="Q361"/>
      <c r="R361"/>
    </row>
    <row r="362" spans="1:18" x14ac:dyDescent="0.45">
      <c r="A362" s="2"/>
      <c r="B362" s="2"/>
      <c r="H362" s="12">
        <v>356</v>
      </c>
      <c r="I362" s="37">
        <v>125.79999999999995</v>
      </c>
      <c r="O362" s="12">
        <v>356</v>
      </c>
      <c r="P362" s="37">
        <v>216.2</v>
      </c>
      <c r="Q362"/>
      <c r="R362"/>
    </row>
    <row r="363" spans="1:18" x14ac:dyDescent="0.45">
      <c r="A363" s="2"/>
      <c r="B363" s="2"/>
      <c r="H363" s="12">
        <v>357</v>
      </c>
      <c r="I363" s="37">
        <v>-84.6</v>
      </c>
      <c r="O363" s="12">
        <v>357</v>
      </c>
      <c r="P363" s="37">
        <v>233.60000000000002</v>
      </c>
      <c r="Q363"/>
      <c r="R363"/>
    </row>
    <row r="364" spans="1:18" x14ac:dyDescent="0.45">
      <c r="A364" s="2"/>
      <c r="B364" s="2"/>
      <c r="H364" s="12">
        <v>358</v>
      </c>
      <c r="I364" s="37">
        <v>211.71000000000004</v>
      </c>
      <c r="O364" s="12">
        <v>358</v>
      </c>
      <c r="P364" s="37">
        <v>-5.2000000000000028</v>
      </c>
      <c r="Q364"/>
      <c r="R364"/>
    </row>
    <row r="365" spans="1:18" x14ac:dyDescent="0.45">
      <c r="A365" s="2"/>
      <c r="B365" s="2"/>
      <c r="H365" s="12">
        <v>359</v>
      </c>
      <c r="I365" s="37">
        <v>236.35999999999996</v>
      </c>
      <c r="O365" s="12">
        <v>359</v>
      </c>
      <c r="P365" s="37">
        <v>-69.400000000000006</v>
      </c>
      <c r="Q365"/>
      <c r="R365"/>
    </row>
    <row r="366" spans="1:18" x14ac:dyDescent="0.45">
      <c r="A366" s="2"/>
      <c r="B366" s="2"/>
      <c r="H366" s="12">
        <v>360</v>
      </c>
      <c r="I366" s="37">
        <v>243.18</v>
      </c>
      <c r="O366" s="12">
        <v>360</v>
      </c>
      <c r="P366" s="37">
        <v>97.46</v>
      </c>
      <c r="Q366"/>
      <c r="R366"/>
    </row>
    <row r="367" spans="1:18" x14ac:dyDescent="0.45">
      <c r="A367" s="2"/>
      <c r="B367" s="2"/>
      <c r="H367" s="12">
        <v>361</v>
      </c>
      <c r="I367" s="37">
        <v>325.54999999999995</v>
      </c>
      <c r="O367" s="12">
        <v>361</v>
      </c>
      <c r="P367" s="37">
        <v>233.90000000000003</v>
      </c>
      <c r="Q367"/>
      <c r="R367"/>
    </row>
    <row r="368" spans="1:18" x14ac:dyDescent="0.45">
      <c r="A368" s="2"/>
      <c r="B368" s="2"/>
      <c r="H368" s="12">
        <v>362</v>
      </c>
      <c r="I368" s="37">
        <v>-53.2</v>
      </c>
      <c r="O368" s="12">
        <v>362</v>
      </c>
      <c r="P368" s="37">
        <v>-16.660000000000004</v>
      </c>
      <c r="Q368"/>
      <c r="R368"/>
    </row>
    <row r="369" spans="1:18" x14ac:dyDescent="0.45">
      <c r="A369" s="2"/>
      <c r="B369" s="2"/>
      <c r="H369" s="12">
        <v>363</v>
      </c>
      <c r="I369" s="37">
        <v>32.959999999999994</v>
      </c>
      <c r="O369" s="12">
        <v>363</v>
      </c>
      <c r="P369" s="37">
        <v>-6.4000000000000057</v>
      </c>
      <c r="Q369"/>
      <c r="R369"/>
    </row>
    <row r="370" spans="1:18" x14ac:dyDescent="0.45">
      <c r="A370" s="2"/>
      <c r="B370" s="2"/>
      <c r="H370" s="12">
        <v>364</v>
      </c>
      <c r="I370" s="37">
        <v>53.36</v>
      </c>
      <c r="O370" s="12">
        <v>364</v>
      </c>
      <c r="P370" s="37">
        <v>14.600000000000009</v>
      </c>
      <c r="Q370"/>
      <c r="R370"/>
    </row>
    <row r="371" spans="1:18" x14ac:dyDescent="0.45">
      <c r="A371" s="2"/>
      <c r="B371" s="2"/>
      <c r="H371" s="12">
        <v>365</v>
      </c>
      <c r="I371" s="37">
        <v>-203.55</v>
      </c>
      <c r="O371" s="12">
        <v>365</v>
      </c>
      <c r="P371" s="37">
        <v>-0.42000000000000881</v>
      </c>
      <c r="Q371"/>
      <c r="R371"/>
    </row>
    <row r="372" spans="1:18" x14ac:dyDescent="0.45">
      <c r="A372" s="2"/>
      <c r="B372" s="2"/>
      <c r="H372" s="12">
        <v>366</v>
      </c>
      <c r="I372" s="37">
        <v>257.60000000000002</v>
      </c>
      <c r="O372" s="12">
        <v>366</v>
      </c>
      <c r="P372" s="37">
        <v>165.16000000000003</v>
      </c>
      <c r="Q372"/>
      <c r="R372"/>
    </row>
    <row r="373" spans="1:18" x14ac:dyDescent="0.45">
      <c r="A373" s="2"/>
      <c r="B373" s="2"/>
      <c r="H373" s="12">
        <v>367</v>
      </c>
      <c r="I373" s="37">
        <v>2.75</v>
      </c>
      <c r="O373" s="12">
        <v>367</v>
      </c>
      <c r="P373" s="37">
        <v>-16.800000000000004</v>
      </c>
      <c r="Q373"/>
      <c r="R373"/>
    </row>
    <row r="374" spans="1:18" x14ac:dyDescent="0.45">
      <c r="A374" s="2"/>
      <c r="B374" s="2"/>
      <c r="H374" s="12">
        <v>368</v>
      </c>
      <c r="I374" s="37">
        <v>-8.8700000000000045</v>
      </c>
      <c r="O374" s="12">
        <v>368</v>
      </c>
      <c r="P374" s="37">
        <v>276.92</v>
      </c>
      <c r="Q374"/>
      <c r="R374"/>
    </row>
    <row r="375" spans="1:18" x14ac:dyDescent="0.45">
      <c r="A375" s="2"/>
      <c r="B375" s="2"/>
      <c r="H375" s="12">
        <v>369</v>
      </c>
      <c r="I375" s="37">
        <v>184.7</v>
      </c>
      <c r="O375" s="12">
        <v>369</v>
      </c>
      <c r="P375" s="37">
        <v>163</v>
      </c>
      <c r="Q375"/>
      <c r="R375"/>
    </row>
    <row r="376" spans="1:18" x14ac:dyDescent="0.45">
      <c r="A376" s="2"/>
      <c r="B376" s="2"/>
      <c r="H376" s="12">
        <v>370</v>
      </c>
      <c r="I376" s="37">
        <v>50.620000000000005</v>
      </c>
      <c r="O376" s="12">
        <v>370</v>
      </c>
      <c r="P376" s="37">
        <v>-3.9200000000000088</v>
      </c>
      <c r="Q376"/>
      <c r="R376"/>
    </row>
    <row r="377" spans="1:18" x14ac:dyDescent="0.45">
      <c r="A377" s="2"/>
      <c r="B377" s="2"/>
      <c r="H377" s="12">
        <v>371</v>
      </c>
      <c r="I377" s="37">
        <v>31.040000000000006</v>
      </c>
      <c r="O377" s="12">
        <v>371</v>
      </c>
      <c r="P377" s="37">
        <v>-43.160000000000004</v>
      </c>
      <c r="Q377"/>
      <c r="R377"/>
    </row>
    <row r="378" spans="1:18" x14ac:dyDescent="0.45">
      <c r="A378" s="2"/>
      <c r="B378" s="2"/>
      <c r="H378" s="12">
        <v>372</v>
      </c>
      <c r="I378" s="37">
        <v>107.51</v>
      </c>
      <c r="O378" s="12">
        <v>372</v>
      </c>
      <c r="P378" s="37">
        <v>356.8</v>
      </c>
      <c r="Q378"/>
      <c r="R378"/>
    </row>
    <row r="379" spans="1:18" x14ac:dyDescent="0.45">
      <c r="A379" s="2"/>
      <c r="B379" s="2"/>
      <c r="H379" s="12">
        <v>373</v>
      </c>
      <c r="I379" s="37">
        <v>73.19</v>
      </c>
      <c r="O379" s="12">
        <v>373</v>
      </c>
      <c r="P379" s="37">
        <v>-37.630000000000003</v>
      </c>
      <c r="Q379"/>
      <c r="R379"/>
    </row>
    <row r="380" spans="1:18" x14ac:dyDescent="0.45">
      <c r="A380" s="2"/>
      <c r="B380" s="2"/>
      <c r="H380" s="12">
        <v>374</v>
      </c>
      <c r="I380" s="37">
        <v>219.8</v>
      </c>
      <c r="O380" s="12">
        <v>374</v>
      </c>
      <c r="P380" s="37">
        <v>37.549999999999997</v>
      </c>
      <c r="Q380"/>
      <c r="R380"/>
    </row>
    <row r="381" spans="1:18" x14ac:dyDescent="0.45">
      <c r="A381" s="2"/>
      <c r="B381" s="2"/>
      <c r="H381" s="12">
        <v>375</v>
      </c>
      <c r="I381" s="37">
        <v>224.3</v>
      </c>
      <c r="O381" s="12">
        <v>375</v>
      </c>
      <c r="P381" s="37">
        <v>-137.35000000000002</v>
      </c>
      <c r="Q381"/>
      <c r="R381"/>
    </row>
    <row r="382" spans="1:18" x14ac:dyDescent="0.45">
      <c r="A382" s="2"/>
      <c r="B382" s="2"/>
      <c r="H382" s="12">
        <v>376</v>
      </c>
      <c r="I382" s="37">
        <v>-9.3400000000000034</v>
      </c>
      <c r="O382" s="12">
        <v>376</v>
      </c>
      <c r="P382" s="37">
        <v>241.24</v>
      </c>
      <c r="Q382"/>
      <c r="R382"/>
    </row>
    <row r="383" spans="1:18" x14ac:dyDescent="0.45">
      <c r="A383" s="2"/>
      <c r="B383" s="2"/>
      <c r="H383" s="12">
        <v>377</v>
      </c>
      <c r="I383" s="37">
        <v>53.129999999999995</v>
      </c>
      <c r="O383" s="12">
        <v>377</v>
      </c>
      <c r="P383" s="37">
        <v>0.59999999999999432</v>
      </c>
      <c r="Q383"/>
      <c r="R383"/>
    </row>
    <row r="384" spans="1:18" x14ac:dyDescent="0.45">
      <c r="A384" s="2"/>
      <c r="B384" s="2"/>
      <c r="H384" s="12">
        <v>378</v>
      </c>
      <c r="I384" s="37">
        <v>180.07999999999998</v>
      </c>
      <c r="O384" s="12">
        <v>378</v>
      </c>
      <c r="P384" s="37">
        <v>194.88</v>
      </c>
      <c r="Q384"/>
      <c r="R384"/>
    </row>
    <row r="385" spans="1:18" x14ac:dyDescent="0.45">
      <c r="A385" s="2"/>
      <c r="B385" s="2"/>
      <c r="H385" s="12">
        <v>379</v>
      </c>
      <c r="I385" s="37">
        <v>232.28000000000003</v>
      </c>
      <c r="O385" s="12">
        <v>379</v>
      </c>
      <c r="P385" s="37">
        <v>294.27999999999997</v>
      </c>
      <c r="Q385"/>
      <c r="R385"/>
    </row>
    <row r="386" spans="1:18" x14ac:dyDescent="0.45">
      <c r="A386" s="2"/>
      <c r="B386" s="2"/>
      <c r="H386" s="12">
        <v>380</v>
      </c>
      <c r="I386" s="37">
        <v>131.26</v>
      </c>
      <c r="O386" s="12">
        <v>380</v>
      </c>
      <c r="P386" s="37">
        <v>-23.200000000000003</v>
      </c>
      <c r="Q386"/>
      <c r="R386"/>
    </row>
    <row r="387" spans="1:18" x14ac:dyDescent="0.45">
      <c r="A387" s="2"/>
      <c r="B387" s="2"/>
      <c r="H387" s="12">
        <v>381</v>
      </c>
      <c r="I387" s="37">
        <v>0.19999999999998863</v>
      </c>
      <c r="O387" s="12">
        <v>381</v>
      </c>
      <c r="P387" s="37">
        <v>-159.57999999999998</v>
      </c>
      <c r="Q387"/>
      <c r="R387"/>
    </row>
    <row r="388" spans="1:18" x14ac:dyDescent="0.45">
      <c r="A388" s="2"/>
      <c r="B388" s="2"/>
      <c r="H388" s="12">
        <v>382</v>
      </c>
      <c r="I388" s="37">
        <v>148.06</v>
      </c>
      <c r="O388" s="12">
        <v>382</v>
      </c>
      <c r="P388" s="37">
        <v>157.84999999999997</v>
      </c>
      <c r="Q388"/>
      <c r="R388"/>
    </row>
    <row r="389" spans="1:18" x14ac:dyDescent="0.45">
      <c r="A389" s="2"/>
      <c r="B389" s="2"/>
      <c r="H389" s="12">
        <v>383</v>
      </c>
      <c r="I389" s="37">
        <v>140.59999999999997</v>
      </c>
      <c r="O389" s="12">
        <v>383</v>
      </c>
      <c r="P389" s="37">
        <v>132.99</v>
      </c>
      <c r="Q389"/>
      <c r="R389"/>
    </row>
    <row r="390" spans="1:18" x14ac:dyDescent="0.45">
      <c r="A390" s="2"/>
      <c r="B390" s="2"/>
      <c r="H390" s="12">
        <v>384</v>
      </c>
      <c r="I390" s="37">
        <v>167.77999999999997</v>
      </c>
      <c r="O390" s="12">
        <v>384</v>
      </c>
      <c r="P390" s="37">
        <v>26.449999999999989</v>
      </c>
      <c r="Q390"/>
      <c r="R390"/>
    </row>
    <row r="391" spans="1:18" x14ac:dyDescent="0.45">
      <c r="A391" s="2"/>
      <c r="B391" s="2"/>
      <c r="H391" s="12">
        <v>385</v>
      </c>
      <c r="I391" s="37">
        <v>198.51999999999998</v>
      </c>
      <c r="O391" s="12">
        <v>385</v>
      </c>
      <c r="P391" s="37">
        <v>183.95</v>
      </c>
      <c r="Q391"/>
      <c r="R391"/>
    </row>
    <row r="392" spans="1:18" x14ac:dyDescent="0.45">
      <c r="A392" s="2"/>
      <c r="B392" s="2"/>
      <c r="H392" s="12">
        <v>386</v>
      </c>
      <c r="I392" s="37">
        <v>122.24000000000001</v>
      </c>
      <c r="O392" s="12">
        <v>386</v>
      </c>
      <c r="P392" s="37">
        <v>75.199999999999974</v>
      </c>
      <c r="Q392"/>
      <c r="R392"/>
    </row>
    <row r="393" spans="1:18" x14ac:dyDescent="0.45">
      <c r="A393" s="2"/>
      <c r="B393" s="2"/>
      <c r="H393" s="12">
        <v>387</v>
      </c>
      <c r="I393" s="37">
        <v>165.10000000000002</v>
      </c>
      <c r="O393" s="12">
        <v>387</v>
      </c>
      <c r="P393" s="37">
        <v>-30.699999999999996</v>
      </c>
      <c r="Q393"/>
      <c r="R393"/>
    </row>
    <row r="394" spans="1:18" x14ac:dyDescent="0.45">
      <c r="A394" s="2"/>
      <c r="B394" s="2"/>
      <c r="H394" s="12">
        <v>388</v>
      </c>
      <c r="I394" s="37">
        <v>85.470000000000013</v>
      </c>
      <c r="O394" s="12">
        <v>388</v>
      </c>
      <c r="P394" s="37">
        <v>149.59999999999997</v>
      </c>
      <c r="Q394"/>
      <c r="R394"/>
    </row>
    <row r="395" spans="1:18" x14ac:dyDescent="0.45">
      <c r="A395" s="2"/>
      <c r="B395" s="2"/>
      <c r="H395" s="12">
        <v>389</v>
      </c>
      <c r="I395" s="37">
        <v>145.39999999999998</v>
      </c>
      <c r="O395" s="12">
        <v>389</v>
      </c>
      <c r="P395" s="37">
        <v>292.60000000000008</v>
      </c>
      <c r="Q395"/>
      <c r="R395"/>
    </row>
    <row r="396" spans="1:18" x14ac:dyDescent="0.45">
      <c r="A396" s="2"/>
      <c r="B396" s="2"/>
      <c r="H396" s="12">
        <v>390</v>
      </c>
      <c r="I396" s="37">
        <v>-1.1199999999999974</v>
      </c>
      <c r="O396" s="12">
        <v>390</v>
      </c>
      <c r="P396" s="37">
        <v>476.42</v>
      </c>
      <c r="Q396"/>
      <c r="R396"/>
    </row>
    <row r="397" spans="1:18" x14ac:dyDescent="0.45">
      <c r="A397" s="2"/>
      <c r="B397" s="2"/>
      <c r="H397" s="12">
        <v>391</v>
      </c>
      <c r="I397" s="37">
        <v>226.03999999999996</v>
      </c>
      <c r="O397" s="12">
        <v>391</v>
      </c>
      <c r="P397" s="37">
        <v>-26.300000000000004</v>
      </c>
      <c r="Q397"/>
      <c r="R397"/>
    </row>
    <row r="398" spans="1:18" x14ac:dyDescent="0.45">
      <c r="A398" s="2"/>
      <c r="B398" s="2"/>
      <c r="H398" s="12">
        <v>392</v>
      </c>
      <c r="I398" s="37">
        <v>58.449999999999989</v>
      </c>
      <c r="O398" s="12">
        <v>392</v>
      </c>
      <c r="P398" s="37">
        <v>316.62</v>
      </c>
      <c r="Q398"/>
      <c r="R398"/>
    </row>
    <row r="399" spans="1:18" x14ac:dyDescent="0.45">
      <c r="A399" s="2"/>
      <c r="B399" s="2"/>
      <c r="H399" s="12">
        <v>393</v>
      </c>
      <c r="I399" s="37">
        <v>83.24</v>
      </c>
      <c r="O399" s="12">
        <v>393</v>
      </c>
      <c r="P399" s="37">
        <v>76.160000000000011</v>
      </c>
      <c r="Q399"/>
      <c r="R399"/>
    </row>
    <row r="400" spans="1:18" x14ac:dyDescent="0.45">
      <c r="A400" s="2"/>
      <c r="B400" s="2"/>
      <c r="H400" s="12">
        <v>394</v>
      </c>
      <c r="I400" s="37">
        <v>142.63999999999999</v>
      </c>
      <c r="O400" s="12">
        <v>394</v>
      </c>
      <c r="P400" s="37">
        <v>-63.02</v>
      </c>
      <c r="Q400"/>
      <c r="R400"/>
    </row>
    <row r="401" spans="1:18" x14ac:dyDescent="0.45">
      <c r="A401" s="2"/>
      <c r="B401" s="2"/>
      <c r="H401" s="12">
        <v>395</v>
      </c>
      <c r="I401" s="37">
        <v>-39.32</v>
      </c>
      <c r="O401" s="12">
        <v>395</v>
      </c>
      <c r="P401" s="37">
        <v>94.64</v>
      </c>
      <c r="Q401"/>
      <c r="R401"/>
    </row>
    <row r="402" spans="1:18" x14ac:dyDescent="0.45">
      <c r="A402" s="2"/>
      <c r="B402" s="2"/>
      <c r="H402" s="12">
        <v>396</v>
      </c>
      <c r="I402" s="37">
        <v>27.529999999999987</v>
      </c>
      <c r="O402" s="12">
        <v>396</v>
      </c>
      <c r="P402" s="37">
        <v>194.02000000000004</v>
      </c>
      <c r="Q402"/>
      <c r="R402"/>
    </row>
    <row r="403" spans="1:18" x14ac:dyDescent="0.45">
      <c r="A403" s="2"/>
      <c r="B403" s="2"/>
      <c r="H403" s="12">
        <v>397</v>
      </c>
      <c r="I403" s="37">
        <v>-8.5000000000000071</v>
      </c>
      <c r="O403" s="12">
        <v>397</v>
      </c>
      <c r="P403" s="37">
        <v>182.60000000000002</v>
      </c>
      <c r="Q403"/>
      <c r="R403"/>
    </row>
    <row r="404" spans="1:18" x14ac:dyDescent="0.45">
      <c r="A404" s="2"/>
      <c r="B404" s="2"/>
      <c r="H404" s="12">
        <v>398</v>
      </c>
      <c r="I404" s="37">
        <v>109.60000000000001</v>
      </c>
      <c r="O404" s="12">
        <v>398</v>
      </c>
      <c r="P404" s="37">
        <v>131.98000000000002</v>
      </c>
      <c r="Q404"/>
      <c r="R404"/>
    </row>
    <row r="405" spans="1:18" x14ac:dyDescent="0.45">
      <c r="A405" s="2"/>
      <c r="B405" s="2"/>
      <c r="H405" s="12">
        <v>399</v>
      </c>
      <c r="I405" s="37">
        <v>31.67</v>
      </c>
      <c r="O405" s="12">
        <v>399</v>
      </c>
      <c r="P405" s="37">
        <v>270.75</v>
      </c>
      <c r="Q405"/>
      <c r="R405"/>
    </row>
    <row r="406" spans="1:18" x14ac:dyDescent="0.45">
      <c r="A406" s="2"/>
      <c r="B406" s="2"/>
      <c r="H406" s="12">
        <v>400</v>
      </c>
      <c r="I406" s="37">
        <v>-30.600000000000005</v>
      </c>
      <c r="O406" s="12">
        <v>400</v>
      </c>
      <c r="P406" s="37">
        <v>293.3</v>
      </c>
      <c r="Q406"/>
      <c r="R406"/>
    </row>
    <row r="407" spans="1:18" x14ac:dyDescent="0.45">
      <c r="A407" s="2"/>
      <c r="B407" s="2"/>
      <c r="H407" s="12">
        <v>401</v>
      </c>
      <c r="I407" s="37">
        <v>30.980000000000004</v>
      </c>
      <c r="O407" s="12">
        <v>401</v>
      </c>
      <c r="P407" s="37">
        <v>-4.4200000000000088</v>
      </c>
      <c r="Q407"/>
      <c r="R407"/>
    </row>
    <row r="408" spans="1:18" x14ac:dyDescent="0.45">
      <c r="A408" s="2"/>
      <c r="B408" s="2"/>
      <c r="H408" s="12">
        <v>402</v>
      </c>
      <c r="I408" s="37">
        <v>253.12</v>
      </c>
      <c r="O408" s="12">
        <v>402</v>
      </c>
      <c r="P408" s="37">
        <v>143.19999999999999</v>
      </c>
      <c r="Q408"/>
      <c r="R408"/>
    </row>
    <row r="409" spans="1:18" x14ac:dyDescent="0.45">
      <c r="A409" s="2"/>
      <c r="B409" s="2"/>
      <c r="H409" s="12">
        <v>403</v>
      </c>
      <c r="I409" s="37">
        <v>-100.36000000000001</v>
      </c>
      <c r="O409" s="12">
        <v>403</v>
      </c>
      <c r="P409" s="37">
        <v>144.01</v>
      </c>
      <c r="Q409"/>
      <c r="R409"/>
    </row>
    <row r="410" spans="1:18" x14ac:dyDescent="0.45">
      <c r="A410" s="2"/>
      <c r="B410" s="2"/>
      <c r="H410" s="12">
        <v>404</v>
      </c>
      <c r="I410" s="37">
        <v>-128.19999999999999</v>
      </c>
      <c r="O410" s="12">
        <v>404</v>
      </c>
      <c r="P410" s="37">
        <v>223.44</v>
      </c>
      <c r="Q410"/>
      <c r="R410"/>
    </row>
    <row r="411" spans="1:18" x14ac:dyDescent="0.45">
      <c r="A411" s="2"/>
      <c r="B411" s="2"/>
      <c r="H411" s="12">
        <v>405</v>
      </c>
      <c r="I411" s="37">
        <v>2.2199999999999918</v>
      </c>
      <c r="O411" s="12">
        <v>405</v>
      </c>
      <c r="P411" s="37">
        <v>226.92000000000002</v>
      </c>
      <c r="Q411"/>
      <c r="R411"/>
    </row>
    <row r="412" spans="1:18" x14ac:dyDescent="0.45">
      <c r="A412" s="2"/>
      <c r="B412" s="2"/>
      <c r="H412" s="12">
        <v>406</v>
      </c>
      <c r="I412" s="37">
        <v>40.879999999999995</v>
      </c>
      <c r="O412" s="12">
        <v>406</v>
      </c>
      <c r="P412" s="37">
        <v>383.3</v>
      </c>
      <c r="Q412"/>
      <c r="R412"/>
    </row>
    <row r="413" spans="1:18" x14ac:dyDescent="0.45">
      <c r="A413" s="2"/>
      <c r="B413" s="2"/>
      <c r="H413" s="12">
        <v>407</v>
      </c>
      <c r="I413" s="37">
        <v>75.800000000000026</v>
      </c>
      <c r="O413" s="12">
        <v>407</v>
      </c>
      <c r="P413" s="37">
        <v>2.1000000000000014</v>
      </c>
      <c r="Q413"/>
      <c r="R413"/>
    </row>
    <row r="414" spans="1:18" x14ac:dyDescent="0.45">
      <c r="A414" s="2"/>
      <c r="B414" s="2"/>
      <c r="H414" s="12">
        <v>408</v>
      </c>
      <c r="I414" s="37">
        <v>-33.550000000000004</v>
      </c>
      <c r="O414" s="12">
        <v>408</v>
      </c>
      <c r="P414" s="37">
        <v>98.539999999999978</v>
      </c>
      <c r="Q414"/>
      <c r="R414"/>
    </row>
    <row r="415" spans="1:18" x14ac:dyDescent="0.45">
      <c r="A415" s="2"/>
      <c r="B415" s="2"/>
      <c r="H415" s="12">
        <v>409</v>
      </c>
      <c r="I415" s="37">
        <v>8.3599999999999923</v>
      </c>
      <c r="O415" s="12">
        <v>409</v>
      </c>
      <c r="P415" s="37">
        <v>89.48</v>
      </c>
      <c r="Q415"/>
      <c r="R415"/>
    </row>
    <row r="416" spans="1:18" x14ac:dyDescent="0.45">
      <c r="A416" s="2"/>
      <c r="B416" s="2"/>
      <c r="H416" s="12">
        <v>410</v>
      </c>
      <c r="I416" s="37">
        <v>-62.35</v>
      </c>
      <c r="O416" s="12">
        <v>410</v>
      </c>
      <c r="P416" s="37">
        <v>58.049999999999983</v>
      </c>
      <c r="Q416"/>
      <c r="R416"/>
    </row>
    <row r="417" spans="1:18" x14ac:dyDescent="0.45">
      <c r="A417" s="2"/>
      <c r="B417" s="2"/>
      <c r="H417" s="12">
        <v>411</v>
      </c>
      <c r="I417" s="37">
        <v>98.100000000000009</v>
      </c>
      <c r="O417" s="12">
        <v>411</v>
      </c>
      <c r="P417" s="37">
        <v>440.09</v>
      </c>
      <c r="Q417"/>
      <c r="R417"/>
    </row>
    <row r="418" spans="1:18" x14ac:dyDescent="0.45">
      <c r="A418" s="2"/>
      <c r="B418" s="2"/>
      <c r="H418" s="12">
        <v>412</v>
      </c>
      <c r="I418" s="37">
        <v>114.58999999999999</v>
      </c>
      <c r="O418" s="12">
        <v>412</v>
      </c>
      <c r="P418" s="37">
        <v>57.59999999999998</v>
      </c>
      <c r="Q418"/>
      <c r="R418"/>
    </row>
    <row r="419" spans="1:18" x14ac:dyDescent="0.45">
      <c r="A419" s="2"/>
      <c r="B419" s="2"/>
      <c r="H419" s="12">
        <v>413</v>
      </c>
      <c r="I419" s="37">
        <v>-26.740000000000009</v>
      </c>
      <c r="O419" s="12">
        <v>413</v>
      </c>
      <c r="P419" s="37">
        <v>177.71999999999997</v>
      </c>
      <c r="Q419"/>
      <c r="R419"/>
    </row>
    <row r="420" spans="1:18" x14ac:dyDescent="0.45">
      <c r="A420" s="2"/>
      <c r="B420" s="2"/>
      <c r="H420" s="12">
        <v>414</v>
      </c>
      <c r="I420" s="37">
        <v>72.119999999999976</v>
      </c>
      <c r="O420" s="12">
        <v>414</v>
      </c>
      <c r="P420" s="37">
        <v>21.259999999999991</v>
      </c>
      <c r="Q420"/>
      <c r="R420"/>
    </row>
    <row r="421" spans="1:18" x14ac:dyDescent="0.45">
      <c r="A421" s="2"/>
      <c r="B421" s="2"/>
      <c r="H421" s="12">
        <v>415</v>
      </c>
      <c r="I421" s="37">
        <v>15.559999999999988</v>
      </c>
      <c r="O421" s="12">
        <v>415</v>
      </c>
      <c r="P421" s="37">
        <v>78.859999999999971</v>
      </c>
      <c r="Q421"/>
      <c r="R421"/>
    </row>
    <row r="422" spans="1:18" x14ac:dyDescent="0.45">
      <c r="A422" s="2"/>
      <c r="B422" s="2"/>
      <c r="H422" s="12">
        <v>416</v>
      </c>
      <c r="I422" s="37">
        <v>43.459999999999994</v>
      </c>
      <c r="O422" s="12">
        <v>416</v>
      </c>
      <c r="P422" s="37">
        <v>-53.2</v>
      </c>
      <c r="Q422"/>
      <c r="R422"/>
    </row>
    <row r="423" spans="1:18" x14ac:dyDescent="0.45">
      <c r="A423" s="2"/>
      <c r="B423" s="2"/>
      <c r="H423" s="12">
        <v>417</v>
      </c>
      <c r="I423" s="37">
        <v>82.519999999999968</v>
      </c>
      <c r="O423" s="12">
        <v>417</v>
      </c>
      <c r="P423" s="37">
        <v>-12.159999999999997</v>
      </c>
      <c r="Q423"/>
      <c r="R423"/>
    </row>
    <row r="424" spans="1:18" x14ac:dyDescent="0.45">
      <c r="A424" s="2"/>
      <c r="B424" s="2"/>
      <c r="H424" s="12">
        <v>418</v>
      </c>
      <c r="I424" s="37">
        <v>-45.22</v>
      </c>
      <c r="O424" s="12">
        <v>418</v>
      </c>
      <c r="P424" s="37">
        <v>312.01000000000005</v>
      </c>
      <c r="Q424"/>
      <c r="R424"/>
    </row>
    <row r="425" spans="1:18" x14ac:dyDescent="0.45">
      <c r="A425" s="2"/>
      <c r="B425" s="2"/>
      <c r="H425" s="12">
        <v>419</v>
      </c>
      <c r="I425" s="37">
        <v>-84.240000000000009</v>
      </c>
      <c r="O425" s="12">
        <v>419</v>
      </c>
      <c r="P425" s="37">
        <v>68.959999999999994</v>
      </c>
      <c r="Q425"/>
      <c r="R425"/>
    </row>
    <row r="426" spans="1:18" x14ac:dyDescent="0.45">
      <c r="A426" s="2"/>
      <c r="B426" s="2"/>
      <c r="H426" s="12">
        <v>420</v>
      </c>
      <c r="I426" s="37">
        <v>245.59999999999997</v>
      </c>
      <c r="O426" s="12">
        <v>420</v>
      </c>
      <c r="P426" s="37">
        <v>176.95999999999998</v>
      </c>
      <c r="Q426"/>
      <c r="R426"/>
    </row>
    <row r="427" spans="1:18" x14ac:dyDescent="0.45">
      <c r="A427" s="2"/>
      <c r="B427" s="2"/>
      <c r="H427" s="12">
        <v>421</v>
      </c>
      <c r="I427" s="37">
        <v>-131.57</v>
      </c>
      <c r="O427" s="12">
        <v>421</v>
      </c>
      <c r="P427" s="37">
        <v>-229.24</v>
      </c>
      <c r="Q427"/>
      <c r="R427"/>
    </row>
    <row r="428" spans="1:18" x14ac:dyDescent="0.45">
      <c r="A428" s="2"/>
      <c r="B428" s="2"/>
      <c r="H428" s="12">
        <v>422</v>
      </c>
      <c r="I428" s="37">
        <v>180.8</v>
      </c>
      <c r="O428" s="12">
        <v>422</v>
      </c>
      <c r="P428" s="37">
        <v>-53.2</v>
      </c>
      <c r="Q428"/>
      <c r="R428"/>
    </row>
    <row r="429" spans="1:18" x14ac:dyDescent="0.45">
      <c r="A429" s="2"/>
      <c r="B429" s="2"/>
      <c r="H429" s="12">
        <v>423</v>
      </c>
      <c r="I429" s="37">
        <v>-124.09</v>
      </c>
      <c r="O429" s="12">
        <v>423</v>
      </c>
      <c r="P429" s="37">
        <v>-122.5</v>
      </c>
      <c r="Q429"/>
      <c r="R429"/>
    </row>
    <row r="430" spans="1:18" x14ac:dyDescent="0.45">
      <c r="A430" s="2"/>
      <c r="B430" s="2"/>
      <c r="H430" s="12">
        <v>424</v>
      </c>
      <c r="I430" s="37">
        <v>195.76</v>
      </c>
      <c r="O430" s="12">
        <v>424</v>
      </c>
      <c r="P430" s="37">
        <v>-16.96</v>
      </c>
      <c r="Q430"/>
      <c r="R430"/>
    </row>
    <row r="431" spans="1:18" x14ac:dyDescent="0.45">
      <c r="A431" s="2"/>
      <c r="B431" s="2"/>
      <c r="H431" s="12">
        <v>425</v>
      </c>
      <c r="I431" s="37">
        <v>205.3</v>
      </c>
      <c r="O431" s="12">
        <v>425</v>
      </c>
      <c r="P431" s="37">
        <v>-153.16</v>
      </c>
      <c r="Q431"/>
      <c r="R431"/>
    </row>
    <row r="432" spans="1:18" x14ac:dyDescent="0.45">
      <c r="A432" s="2"/>
      <c r="B432" s="2"/>
      <c r="H432" s="12">
        <v>426</v>
      </c>
      <c r="I432" s="37">
        <v>-77.08</v>
      </c>
      <c r="O432" s="12">
        <v>426</v>
      </c>
      <c r="P432" s="37">
        <v>104.00000000000001</v>
      </c>
      <c r="Q432"/>
      <c r="R432"/>
    </row>
    <row r="433" spans="1:18" x14ac:dyDescent="0.45">
      <c r="A433" s="2"/>
      <c r="B433" s="2"/>
      <c r="H433" s="12">
        <v>427</v>
      </c>
      <c r="I433" s="37">
        <v>-89.300000000000011</v>
      </c>
      <c r="O433" s="12">
        <v>427</v>
      </c>
      <c r="P433" s="37">
        <v>88.04</v>
      </c>
      <c r="Q433"/>
      <c r="R433"/>
    </row>
    <row r="434" spans="1:18" x14ac:dyDescent="0.45">
      <c r="A434" s="2"/>
      <c r="B434" s="2"/>
      <c r="H434" s="12">
        <v>428</v>
      </c>
      <c r="I434" s="37">
        <v>75.999999999999986</v>
      </c>
      <c r="O434" s="12">
        <v>428</v>
      </c>
      <c r="P434" s="37">
        <v>143.63999999999999</v>
      </c>
      <c r="Q434"/>
      <c r="R434"/>
    </row>
    <row r="435" spans="1:18" x14ac:dyDescent="0.45">
      <c r="A435" s="2"/>
      <c r="B435" s="2"/>
      <c r="H435" s="12">
        <v>429</v>
      </c>
      <c r="I435" s="37">
        <v>94.000000000000014</v>
      </c>
      <c r="O435" s="12">
        <v>429</v>
      </c>
      <c r="P435" s="37">
        <v>32.559999999999988</v>
      </c>
      <c r="Q435"/>
      <c r="R435"/>
    </row>
    <row r="436" spans="1:18" x14ac:dyDescent="0.45">
      <c r="A436" s="2"/>
      <c r="B436" s="2"/>
      <c r="H436" s="12">
        <v>430</v>
      </c>
      <c r="I436" s="37">
        <v>35.879999999999995</v>
      </c>
      <c r="O436" s="12">
        <v>430</v>
      </c>
      <c r="P436" s="37">
        <v>18.480000000000004</v>
      </c>
      <c r="Q436"/>
      <c r="R436"/>
    </row>
    <row r="437" spans="1:18" x14ac:dyDescent="0.45">
      <c r="A437" s="2"/>
      <c r="B437" s="2"/>
      <c r="H437" s="12">
        <v>431</v>
      </c>
      <c r="I437" s="37">
        <v>117.8</v>
      </c>
      <c r="O437" s="12">
        <v>431</v>
      </c>
      <c r="P437" s="37">
        <v>258.91000000000003</v>
      </c>
      <c r="Q437"/>
      <c r="R437"/>
    </row>
    <row r="438" spans="1:18" x14ac:dyDescent="0.45">
      <c r="A438" s="2"/>
      <c r="B438" s="2"/>
      <c r="H438" s="12">
        <v>432</v>
      </c>
      <c r="I438" s="37">
        <v>-61.440000000000005</v>
      </c>
      <c r="O438" s="12">
        <v>432</v>
      </c>
      <c r="P438" s="37">
        <v>244.16000000000003</v>
      </c>
      <c r="Q438"/>
      <c r="R438"/>
    </row>
    <row r="439" spans="1:18" x14ac:dyDescent="0.45">
      <c r="A439" s="2"/>
      <c r="B439" s="2"/>
      <c r="H439" s="12">
        <v>433</v>
      </c>
      <c r="I439" s="37">
        <v>-126.7</v>
      </c>
      <c r="O439" s="12">
        <v>433</v>
      </c>
      <c r="P439" s="37">
        <v>65.27</v>
      </c>
      <c r="Q439"/>
      <c r="R439"/>
    </row>
    <row r="440" spans="1:18" x14ac:dyDescent="0.45">
      <c r="A440" s="2"/>
      <c r="B440" s="2"/>
      <c r="H440" s="12">
        <v>434</v>
      </c>
      <c r="I440" s="37">
        <v>25.269999999999996</v>
      </c>
      <c r="O440" s="12">
        <v>434</v>
      </c>
      <c r="P440" s="37">
        <v>188.02999999999997</v>
      </c>
      <c r="Q440"/>
      <c r="R440"/>
    </row>
    <row r="441" spans="1:18" x14ac:dyDescent="0.45">
      <c r="A441" s="2"/>
      <c r="B441" s="2"/>
      <c r="H441" s="12">
        <v>435</v>
      </c>
      <c r="I441" s="37">
        <v>-209.13</v>
      </c>
      <c r="O441" s="12">
        <v>435</v>
      </c>
      <c r="P441" s="37">
        <v>-63.6</v>
      </c>
      <c r="Q441"/>
      <c r="R441"/>
    </row>
    <row r="442" spans="1:18" x14ac:dyDescent="0.45">
      <c r="A442" s="2"/>
      <c r="B442" s="2"/>
      <c r="H442" s="12">
        <v>436</v>
      </c>
      <c r="I442" s="37">
        <v>-36.840000000000003</v>
      </c>
      <c r="O442" s="12">
        <v>436</v>
      </c>
      <c r="P442" s="37">
        <v>119.86000000000001</v>
      </c>
      <c r="Q442"/>
      <c r="R442"/>
    </row>
    <row r="443" spans="1:18" x14ac:dyDescent="0.45">
      <c r="A443" s="2"/>
      <c r="B443" s="2"/>
      <c r="H443" s="12">
        <v>437</v>
      </c>
      <c r="I443" s="37">
        <v>280.46000000000004</v>
      </c>
      <c r="O443" s="12">
        <v>437</v>
      </c>
      <c r="P443" s="37">
        <v>68.809999999999988</v>
      </c>
      <c r="Q443"/>
      <c r="R443"/>
    </row>
    <row r="444" spans="1:18" x14ac:dyDescent="0.45">
      <c r="A444" s="2"/>
      <c r="B444" s="2"/>
      <c r="H444" s="12">
        <v>438</v>
      </c>
      <c r="I444" s="37">
        <v>148.80000000000001</v>
      </c>
      <c r="O444" s="12">
        <v>438</v>
      </c>
      <c r="P444" s="37">
        <v>-28.000000000000004</v>
      </c>
      <c r="Q444"/>
      <c r="R444"/>
    </row>
    <row r="445" spans="1:18" x14ac:dyDescent="0.45">
      <c r="A445" s="2"/>
      <c r="B445" s="2"/>
      <c r="H445" s="12">
        <v>439</v>
      </c>
      <c r="I445" s="37">
        <v>45.34999999999998</v>
      </c>
      <c r="O445" s="12">
        <v>439</v>
      </c>
      <c r="P445" s="37">
        <v>378.4</v>
      </c>
      <c r="Q445"/>
      <c r="R445"/>
    </row>
    <row r="446" spans="1:18" x14ac:dyDescent="0.45">
      <c r="A446" s="2"/>
      <c r="B446" s="2"/>
      <c r="H446" s="12">
        <v>440</v>
      </c>
      <c r="I446" s="37">
        <v>160.64999999999998</v>
      </c>
      <c r="O446" s="12">
        <v>440</v>
      </c>
      <c r="P446" s="37">
        <v>46.679999999999993</v>
      </c>
      <c r="Q446"/>
      <c r="R446"/>
    </row>
    <row r="447" spans="1:18" x14ac:dyDescent="0.45">
      <c r="A447" s="2"/>
      <c r="B447" s="2"/>
      <c r="H447" s="12">
        <v>441</v>
      </c>
      <c r="I447" s="37">
        <v>187.3</v>
      </c>
      <c r="O447" s="12">
        <v>441</v>
      </c>
      <c r="P447" s="37">
        <v>-22.96</v>
      </c>
      <c r="Q447"/>
      <c r="R447"/>
    </row>
    <row r="448" spans="1:18" x14ac:dyDescent="0.45">
      <c r="A448" s="2"/>
      <c r="B448" s="2"/>
      <c r="H448" s="12">
        <v>442</v>
      </c>
      <c r="I448" s="37">
        <v>212.8</v>
      </c>
      <c r="O448" s="12">
        <v>442</v>
      </c>
      <c r="P448" s="37">
        <v>234.8</v>
      </c>
      <c r="Q448"/>
      <c r="R448"/>
    </row>
    <row r="449" spans="1:18" x14ac:dyDescent="0.45">
      <c r="A449" s="2"/>
      <c r="B449" s="2"/>
      <c r="H449" s="12">
        <v>443</v>
      </c>
      <c r="I449" s="37">
        <v>208.74999999999994</v>
      </c>
      <c r="O449" s="12">
        <v>443</v>
      </c>
      <c r="P449" s="37">
        <v>135.13999999999999</v>
      </c>
      <c r="Q449"/>
      <c r="R449"/>
    </row>
    <row r="450" spans="1:18" x14ac:dyDescent="0.45">
      <c r="A450" s="2"/>
      <c r="B450" s="2"/>
      <c r="H450" s="12">
        <v>444</v>
      </c>
      <c r="I450" s="37">
        <v>20.239999999999995</v>
      </c>
      <c r="O450" s="12">
        <v>444</v>
      </c>
      <c r="P450" s="37">
        <v>158.95999999999998</v>
      </c>
      <c r="Q450"/>
      <c r="R450"/>
    </row>
    <row r="451" spans="1:18" x14ac:dyDescent="0.45">
      <c r="A451" s="2"/>
      <c r="B451" s="2"/>
      <c r="H451" s="12">
        <v>445</v>
      </c>
      <c r="I451" s="37">
        <v>149.71999999999997</v>
      </c>
      <c r="O451" s="12">
        <v>445</v>
      </c>
      <c r="P451" s="37">
        <v>354.16</v>
      </c>
      <c r="Q451"/>
      <c r="R451"/>
    </row>
    <row r="452" spans="1:18" x14ac:dyDescent="0.45">
      <c r="A452" s="2"/>
      <c r="B452" s="2"/>
      <c r="H452" s="12">
        <v>446</v>
      </c>
      <c r="I452" s="37">
        <v>184.45999999999998</v>
      </c>
      <c r="O452" s="12">
        <v>446</v>
      </c>
      <c r="P452" s="37">
        <v>-4.6400000000000006</v>
      </c>
      <c r="Q452"/>
      <c r="R452"/>
    </row>
    <row r="453" spans="1:18" x14ac:dyDescent="0.45">
      <c r="A453" s="2"/>
      <c r="B453" s="2"/>
      <c r="H453" s="12">
        <v>447</v>
      </c>
      <c r="I453" s="37">
        <v>51.760000000000005</v>
      </c>
      <c r="O453" s="12">
        <v>447</v>
      </c>
      <c r="P453" s="37">
        <v>127.72999999999996</v>
      </c>
      <c r="Q453"/>
      <c r="R453"/>
    </row>
    <row r="454" spans="1:18" x14ac:dyDescent="0.45">
      <c r="A454" s="2"/>
      <c r="B454" s="2"/>
      <c r="H454" s="12">
        <v>448</v>
      </c>
      <c r="I454" s="37">
        <v>30.399999999999977</v>
      </c>
      <c r="O454" s="12">
        <v>448</v>
      </c>
      <c r="P454" s="37">
        <v>113.58</v>
      </c>
      <c r="Q454"/>
      <c r="R454"/>
    </row>
    <row r="455" spans="1:18" x14ac:dyDescent="0.45">
      <c r="A455" s="2"/>
      <c r="B455" s="2"/>
      <c r="H455" s="12">
        <v>449</v>
      </c>
      <c r="I455" s="37">
        <v>44.780000000000015</v>
      </c>
      <c r="O455" s="12">
        <v>449</v>
      </c>
      <c r="P455" s="37">
        <v>70.64</v>
      </c>
      <c r="Q455"/>
      <c r="R455"/>
    </row>
    <row r="456" spans="1:18" x14ac:dyDescent="0.45">
      <c r="A456" s="2"/>
      <c r="B456" s="2"/>
      <c r="H456" s="12">
        <v>450</v>
      </c>
      <c r="I456" s="37">
        <v>61.97</v>
      </c>
      <c r="O456" s="12">
        <v>450</v>
      </c>
      <c r="P456" s="37">
        <v>-141.42000000000002</v>
      </c>
      <c r="Q456"/>
      <c r="R456"/>
    </row>
    <row r="457" spans="1:18" x14ac:dyDescent="0.45">
      <c r="A457" s="2"/>
      <c r="B457" s="2"/>
      <c r="H457" s="12">
        <v>451</v>
      </c>
      <c r="I457" s="37">
        <v>73.52</v>
      </c>
      <c r="O457" s="12">
        <v>451</v>
      </c>
      <c r="P457" s="37">
        <v>166.8</v>
      </c>
      <c r="Q457"/>
      <c r="R457"/>
    </row>
    <row r="458" spans="1:18" x14ac:dyDescent="0.45">
      <c r="A458" s="2"/>
      <c r="B458" s="2"/>
      <c r="H458" s="12">
        <v>452</v>
      </c>
      <c r="I458" s="37">
        <v>-76.06</v>
      </c>
      <c r="O458" s="12">
        <v>452</v>
      </c>
      <c r="P458" s="37">
        <v>-37.150000000000006</v>
      </c>
      <c r="Q458"/>
      <c r="R458"/>
    </row>
    <row r="459" spans="1:18" x14ac:dyDescent="0.45">
      <c r="A459" s="2"/>
      <c r="B459" s="2"/>
      <c r="H459" s="12">
        <v>453</v>
      </c>
      <c r="I459" s="37">
        <v>139.54000000000002</v>
      </c>
      <c r="O459" s="12">
        <v>453</v>
      </c>
      <c r="P459" s="37">
        <v>127.68</v>
      </c>
      <c r="Q459"/>
      <c r="R459"/>
    </row>
    <row r="460" spans="1:18" x14ac:dyDescent="0.45">
      <c r="A460" s="2"/>
      <c r="B460" s="2"/>
      <c r="H460" s="12">
        <v>454</v>
      </c>
      <c r="I460" s="37">
        <v>-49.330000000000005</v>
      </c>
      <c r="O460" s="12">
        <v>454</v>
      </c>
      <c r="P460" s="37">
        <v>145.13999999999999</v>
      </c>
      <c r="Q460"/>
      <c r="R460"/>
    </row>
    <row r="461" spans="1:18" x14ac:dyDescent="0.45">
      <c r="A461" s="2"/>
      <c r="B461" s="2"/>
      <c r="H461" s="12">
        <v>455</v>
      </c>
      <c r="I461" s="37">
        <v>192.14</v>
      </c>
      <c r="O461" s="12">
        <v>455</v>
      </c>
      <c r="P461" s="37">
        <v>137.95999999999998</v>
      </c>
      <c r="Q461"/>
      <c r="R461"/>
    </row>
    <row r="462" spans="1:18" x14ac:dyDescent="0.45">
      <c r="A462" s="2"/>
      <c r="B462" s="2"/>
      <c r="H462" s="12">
        <v>456</v>
      </c>
      <c r="I462" s="37">
        <v>-0.76000000000000512</v>
      </c>
      <c r="O462" s="12">
        <v>456</v>
      </c>
      <c r="P462" s="37">
        <v>-79.400000000000006</v>
      </c>
      <c r="Q462"/>
      <c r="R462"/>
    </row>
    <row r="463" spans="1:18" x14ac:dyDescent="0.45">
      <c r="A463" s="2"/>
      <c r="B463" s="2"/>
      <c r="H463" s="12">
        <v>457</v>
      </c>
      <c r="I463" s="37">
        <v>-6.6400000000000006</v>
      </c>
      <c r="O463" s="12">
        <v>457</v>
      </c>
      <c r="P463" s="37">
        <v>-197.97000000000003</v>
      </c>
      <c r="Q463"/>
      <c r="R463"/>
    </row>
    <row r="464" spans="1:18" x14ac:dyDescent="0.45">
      <c r="A464" s="2"/>
      <c r="B464" s="2"/>
      <c r="H464" s="12">
        <v>458</v>
      </c>
      <c r="I464" s="37">
        <v>162.15000000000003</v>
      </c>
      <c r="O464" s="12">
        <v>458</v>
      </c>
      <c r="P464" s="37">
        <v>31.120000000000005</v>
      </c>
      <c r="Q464"/>
      <c r="R464"/>
    </row>
    <row r="465" spans="1:18" x14ac:dyDescent="0.45">
      <c r="A465" s="2"/>
      <c r="B465" s="2"/>
      <c r="H465" s="12">
        <v>459</v>
      </c>
      <c r="I465" s="37">
        <v>249.64000000000004</v>
      </c>
      <c r="O465" s="12">
        <v>459</v>
      </c>
      <c r="P465" s="37">
        <v>132.80000000000001</v>
      </c>
      <c r="Q465"/>
      <c r="R465"/>
    </row>
    <row r="466" spans="1:18" x14ac:dyDescent="0.45">
      <c r="A466" s="2"/>
      <c r="B466" s="2"/>
      <c r="H466" s="12">
        <v>460</v>
      </c>
      <c r="I466" s="37">
        <v>287.59999999999997</v>
      </c>
      <c r="O466" s="12">
        <v>460</v>
      </c>
      <c r="P466" s="37">
        <v>47.31</v>
      </c>
      <c r="Q466"/>
      <c r="R466"/>
    </row>
    <row r="467" spans="1:18" x14ac:dyDescent="0.45">
      <c r="A467" s="2"/>
      <c r="B467" s="2"/>
      <c r="H467" s="12">
        <v>461</v>
      </c>
      <c r="I467" s="37">
        <v>186.05</v>
      </c>
      <c r="O467" s="12">
        <v>461</v>
      </c>
      <c r="P467" s="37">
        <v>267.95999999999998</v>
      </c>
      <c r="Q467"/>
      <c r="R467"/>
    </row>
    <row r="468" spans="1:18" x14ac:dyDescent="0.45">
      <c r="A468" s="2"/>
      <c r="B468" s="2"/>
      <c r="H468" s="12">
        <v>462</v>
      </c>
      <c r="I468" s="37">
        <v>78.749999999999986</v>
      </c>
      <c r="O468" s="12">
        <v>462</v>
      </c>
      <c r="P468" s="37">
        <v>210.7</v>
      </c>
      <c r="Q468"/>
      <c r="R468"/>
    </row>
    <row r="469" spans="1:18" x14ac:dyDescent="0.45">
      <c r="A469" s="2"/>
      <c r="B469" s="2"/>
      <c r="H469" s="12">
        <v>463</v>
      </c>
      <c r="I469" s="37">
        <v>-7.3000000000000043</v>
      </c>
      <c r="O469" s="12">
        <v>463</v>
      </c>
      <c r="P469" s="37">
        <v>142.76</v>
      </c>
      <c r="Q469"/>
      <c r="R469"/>
    </row>
    <row r="470" spans="1:18" x14ac:dyDescent="0.45">
      <c r="A470" s="2"/>
      <c r="B470" s="2"/>
      <c r="H470" s="12">
        <v>464</v>
      </c>
      <c r="I470" s="37">
        <v>42.499999999999986</v>
      </c>
      <c r="O470" s="12">
        <v>464</v>
      </c>
      <c r="P470" s="37">
        <v>311.36</v>
      </c>
      <c r="Q470"/>
      <c r="R470"/>
    </row>
    <row r="471" spans="1:18" x14ac:dyDescent="0.45">
      <c r="A471" s="2"/>
      <c r="B471" s="2"/>
      <c r="H471" s="12">
        <v>465</v>
      </c>
      <c r="I471" s="37">
        <v>-12.400000000000006</v>
      </c>
      <c r="O471" s="12">
        <v>465</v>
      </c>
      <c r="P471" s="37">
        <v>222.2</v>
      </c>
      <c r="Q471"/>
      <c r="R471"/>
    </row>
    <row r="472" spans="1:18" x14ac:dyDescent="0.45">
      <c r="A472" s="2"/>
      <c r="B472" s="2"/>
      <c r="H472" s="12">
        <v>466</v>
      </c>
      <c r="I472" s="37">
        <v>37.160000000000011</v>
      </c>
      <c r="O472" s="12">
        <v>466</v>
      </c>
      <c r="P472" s="37">
        <v>134.70999999999998</v>
      </c>
      <c r="Q472"/>
      <c r="R472"/>
    </row>
    <row r="473" spans="1:18" x14ac:dyDescent="0.45">
      <c r="A473" s="2"/>
      <c r="B473" s="2"/>
      <c r="H473" s="12">
        <v>467</v>
      </c>
      <c r="I473" s="37">
        <v>-61.940000000000005</v>
      </c>
      <c r="O473" s="12">
        <v>467</v>
      </c>
      <c r="P473" s="37">
        <v>164.63</v>
      </c>
      <c r="Q473"/>
      <c r="R473"/>
    </row>
    <row r="474" spans="1:18" x14ac:dyDescent="0.45">
      <c r="A474" s="2"/>
      <c r="B474" s="2"/>
      <c r="H474" s="12">
        <v>468</v>
      </c>
      <c r="I474" s="37">
        <v>216.55</v>
      </c>
      <c r="O474" s="12">
        <v>468</v>
      </c>
      <c r="P474" s="37">
        <v>-2.1000000000000085</v>
      </c>
      <c r="Q474"/>
      <c r="R474"/>
    </row>
    <row r="475" spans="1:18" x14ac:dyDescent="0.45">
      <c r="A475" s="2"/>
      <c r="B475" s="2"/>
      <c r="H475" s="12">
        <v>469</v>
      </c>
      <c r="I475" s="37">
        <v>66.949999999999974</v>
      </c>
      <c r="O475" s="12">
        <v>469</v>
      </c>
      <c r="P475" s="37">
        <v>0.39999999999999858</v>
      </c>
      <c r="Q475"/>
      <c r="R475"/>
    </row>
    <row r="476" spans="1:18" x14ac:dyDescent="0.45">
      <c r="A476" s="2"/>
      <c r="B476" s="2"/>
      <c r="H476" s="12">
        <v>470</v>
      </c>
      <c r="I476" s="37">
        <v>179.53999999999996</v>
      </c>
      <c r="O476" s="12">
        <v>470</v>
      </c>
      <c r="P476" s="37">
        <v>-16.660000000000011</v>
      </c>
      <c r="Q476"/>
      <c r="R476"/>
    </row>
    <row r="477" spans="1:18" x14ac:dyDescent="0.45">
      <c r="A477" s="2"/>
      <c r="B477" s="2"/>
      <c r="H477" s="12">
        <v>471</v>
      </c>
      <c r="I477" s="37">
        <v>-198.64</v>
      </c>
      <c r="O477" s="12">
        <v>471</v>
      </c>
      <c r="P477" s="37">
        <v>49.28</v>
      </c>
      <c r="Q477"/>
      <c r="R477"/>
    </row>
    <row r="478" spans="1:18" x14ac:dyDescent="0.45">
      <c r="A478" s="2"/>
      <c r="B478" s="2"/>
      <c r="H478" s="12">
        <v>472</v>
      </c>
      <c r="I478" s="37">
        <v>250.41999999999996</v>
      </c>
      <c r="O478" s="12">
        <v>472</v>
      </c>
      <c r="P478" s="37">
        <v>179.24</v>
      </c>
      <c r="Q478"/>
      <c r="R478"/>
    </row>
    <row r="479" spans="1:18" x14ac:dyDescent="0.45">
      <c r="A479" s="2"/>
      <c r="B479" s="2"/>
      <c r="H479" s="12">
        <v>473</v>
      </c>
      <c r="I479" s="37">
        <v>197.17999999999995</v>
      </c>
      <c r="O479" s="12">
        <v>473</v>
      </c>
      <c r="P479" s="37">
        <v>260.06</v>
      </c>
      <c r="Q479"/>
      <c r="R479"/>
    </row>
    <row r="480" spans="1:18" x14ac:dyDescent="0.45">
      <c r="A480" s="2"/>
      <c r="B480" s="2"/>
      <c r="H480" s="12">
        <v>474</v>
      </c>
      <c r="I480" s="37">
        <v>87.379999999999981</v>
      </c>
      <c r="O480" s="12">
        <v>474</v>
      </c>
      <c r="P480" s="37">
        <v>61.199999999999989</v>
      </c>
      <c r="Q480"/>
      <c r="R480"/>
    </row>
    <row r="481" spans="1:18" x14ac:dyDescent="0.45">
      <c r="A481" s="2"/>
      <c r="B481" s="2"/>
      <c r="H481" s="12">
        <v>475</v>
      </c>
      <c r="I481" s="37">
        <v>158.47000000000003</v>
      </c>
      <c r="O481" s="12">
        <v>475</v>
      </c>
      <c r="P481" s="37">
        <v>6.0899999999999963</v>
      </c>
      <c r="Q481"/>
      <c r="R481"/>
    </row>
    <row r="482" spans="1:18" x14ac:dyDescent="0.45">
      <c r="A482" s="2"/>
      <c r="B482" s="2"/>
      <c r="H482" s="12">
        <v>476</v>
      </c>
      <c r="I482" s="37">
        <v>243.2</v>
      </c>
      <c r="O482" s="12">
        <v>476</v>
      </c>
      <c r="P482" s="37">
        <v>-69.599999999999994</v>
      </c>
      <c r="Q482"/>
      <c r="R482"/>
    </row>
    <row r="483" spans="1:18" x14ac:dyDescent="0.45">
      <c r="A483" s="2"/>
      <c r="B483" s="2"/>
      <c r="H483" s="12">
        <v>477</v>
      </c>
      <c r="I483" s="37">
        <v>-41.800000000000004</v>
      </c>
      <c r="O483" s="12">
        <v>477</v>
      </c>
      <c r="P483" s="37">
        <v>-73</v>
      </c>
      <c r="Q483"/>
      <c r="R483"/>
    </row>
    <row r="484" spans="1:18" x14ac:dyDescent="0.45">
      <c r="A484" s="2"/>
      <c r="B484" s="2"/>
      <c r="H484" s="12">
        <v>478</v>
      </c>
      <c r="I484" s="37">
        <v>295.19</v>
      </c>
      <c r="O484" s="12">
        <v>478</v>
      </c>
      <c r="P484" s="37">
        <v>-86.59</v>
      </c>
      <c r="Q484"/>
      <c r="R484"/>
    </row>
    <row r="485" spans="1:18" x14ac:dyDescent="0.45">
      <c r="A485" s="2"/>
      <c r="B485" s="2"/>
      <c r="H485" s="12">
        <v>479</v>
      </c>
      <c r="I485" s="37">
        <v>8.0799999999999983</v>
      </c>
      <c r="O485" s="12">
        <v>479</v>
      </c>
      <c r="P485" s="37">
        <v>225.26</v>
      </c>
      <c r="Q485"/>
      <c r="R485"/>
    </row>
    <row r="486" spans="1:18" x14ac:dyDescent="0.45">
      <c r="A486" s="2"/>
      <c r="B486" s="2"/>
      <c r="H486" s="12">
        <v>480</v>
      </c>
      <c r="I486" s="37">
        <v>-61.52</v>
      </c>
      <c r="O486" s="12">
        <v>480</v>
      </c>
      <c r="P486" s="37">
        <v>185.31</v>
      </c>
      <c r="Q486"/>
      <c r="R486"/>
    </row>
    <row r="487" spans="1:18" x14ac:dyDescent="0.45">
      <c r="A487" s="2"/>
      <c r="B487" s="2"/>
      <c r="H487" s="12">
        <v>481</v>
      </c>
      <c r="I487" s="37">
        <v>100.25000000000001</v>
      </c>
      <c r="O487" s="12">
        <v>481</v>
      </c>
      <c r="P487" s="37">
        <v>71.400000000000006</v>
      </c>
      <c r="Q487"/>
      <c r="R487"/>
    </row>
    <row r="488" spans="1:18" x14ac:dyDescent="0.45">
      <c r="A488" s="2"/>
      <c r="B488" s="2"/>
      <c r="H488" s="12">
        <v>482</v>
      </c>
      <c r="I488" s="37">
        <v>202.26999999999992</v>
      </c>
      <c r="O488" s="12">
        <v>482</v>
      </c>
      <c r="P488" s="37">
        <v>61.2</v>
      </c>
      <c r="Q488"/>
      <c r="R488"/>
    </row>
    <row r="489" spans="1:18" x14ac:dyDescent="0.45">
      <c r="A489" s="2"/>
      <c r="B489" s="2"/>
      <c r="H489" s="12">
        <v>483</v>
      </c>
      <c r="I489" s="37">
        <v>-320.95</v>
      </c>
      <c r="O489" s="12">
        <v>483</v>
      </c>
      <c r="P489" s="37">
        <v>19.599999999999994</v>
      </c>
      <c r="Q489"/>
      <c r="R489"/>
    </row>
    <row r="490" spans="1:18" x14ac:dyDescent="0.45">
      <c r="A490" s="2"/>
      <c r="B490" s="2"/>
      <c r="H490" s="12">
        <v>484</v>
      </c>
      <c r="I490" s="37">
        <v>148.19999999999999</v>
      </c>
      <c r="O490" s="12">
        <v>484</v>
      </c>
      <c r="P490" s="37">
        <v>-58.1</v>
      </c>
      <c r="Q490"/>
      <c r="R490"/>
    </row>
    <row r="491" spans="1:18" x14ac:dyDescent="0.45">
      <c r="A491" s="2"/>
      <c r="B491" s="2"/>
      <c r="H491" s="12">
        <v>485</v>
      </c>
      <c r="I491" s="37">
        <v>2.3499999999999943</v>
      </c>
      <c r="O491" s="12">
        <v>485</v>
      </c>
      <c r="P491" s="37">
        <v>277.64999999999998</v>
      </c>
      <c r="Q491"/>
      <c r="R491"/>
    </row>
    <row r="492" spans="1:18" x14ac:dyDescent="0.45">
      <c r="A492" s="2"/>
      <c r="B492" s="2"/>
      <c r="H492" s="12">
        <v>486</v>
      </c>
      <c r="I492" s="37">
        <v>75.850000000000009</v>
      </c>
      <c r="O492" s="12">
        <v>486</v>
      </c>
      <c r="P492" s="37">
        <v>-53.2</v>
      </c>
      <c r="Q492"/>
      <c r="R492"/>
    </row>
    <row r="493" spans="1:18" x14ac:dyDescent="0.45">
      <c r="A493" s="2"/>
      <c r="B493" s="2"/>
      <c r="H493" s="12">
        <v>487</v>
      </c>
      <c r="I493" s="37">
        <v>-8.2000000000000028</v>
      </c>
      <c r="O493" s="12">
        <v>487</v>
      </c>
      <c r="P493" s="37">
        <v>228.40000000000003</v>
      </c>
      <c r="Q493"/>
      <c r="R493"/>
    </row>
    <row r="494" spans="1:18" x14ac:dyDescent="0.45">
      <c r="A494" s="2"/>
      <c r="B494" s="2"/>
      <c r="H494" s="12">
        <v>488</v>
      </c>
      <c r="I494" s="37">
        <v>55.549999999999983</v>
      </c>
      <c r="O494" s="12">
        <v>488</v>
      </c>
      <c r="P494" s="37">
        <v>102.52</v>
      </c>
      <c r="Q494"/>
      <c r="R494"/>
    </row>
    <row r="495" spans="1:18" x14ac:dyDescent="0.45">
      <c r="A495" s="2"/>
      <c r="B495" s="2"/>
      <c r="H495" s="12">
        <v>489</v>
      </c>
      <c r="I495" s="37">
        <v>147.13999999999999</v>
      </c>
      <c r="O495" s="12">
        <v>489</v>
      </c>
      <c r="P495" s="37">
        <v>129.84999999999997</v>
      </c>
      <c r="Q495"/>
      <c r="R495"/>
    </row>
    <row r="496" spans="1:18" x14ac:dyDescent="0.45">
      <c r="A496" s="2"/>
      <c r="B496" s="2"/>
      <c r="H496" s="12">
        <v>490</v>
      </c>
      <c r="I496" s="37">
        <v>155.59999999999997</v>
      </c>
      <c r="O496" s="12">
        <v>490</v>
      </c>
      <c r="P496" s="37">
        <v>185.77999999999997</v>
      </c>
      <c r="Q496"/>
      <c r="R496"/>
    </row>
    <row r="497" spans="1:18" x14ac:dyDescent="0.45">
      <c r="A497" s="2"/>
      <c r="B497" s="2"/>
      <c r="H497" s="12">
        <v>491</v>
      </c>
      <c r="I497" s="37">
        <v>179.60000000000002</v>
      </c>
      <c r="O497" s="12">
        <v>491</v>
      </c>
      <c r="P497" s="37">
        <v>117.8</v>
      </c>
      <c r="Q497"/>
      <c r="R497"/>
    </row>
    <row r="498" spans="1:18" x14ac:dyDescent="0.45">
      <c r="A498" s="2"/>
      <c r="B498" s="2"/>
      <c r="H498" s="12">
        <v>492</v>
      </c>
      <c r="I498" s="37">
        <v>158.48000000000002</v>
      </c>
      <c r="O498" s="12">
        <v>492</v>
      </c>
      <c r="P498" s="37">
        <v>164.83999999999997</v>
      </c>
      <c r="Q498"/>
      <c r="R498"/>
    </row>
    <row r="499" spans="1:18" x14ac:dyDescent="0.45">
      <c r="A499" s="2"/>
      <c r="B499" s="2"/>
      <c r="H499" s="12">
        <v>493</v>
      </c>
      <c r="I499" s="37">
        <v>-3.5400000000000134</v>
      </c>
      <c r="O499" s="12">
        <v>493</v>
      </c>
      <c r="P499" s="37">
        <v>-30.120000000000005</v>
      </c>
      <c r="Q499"/>
      <c r="R499"/>
    </row>
    <row r="500" spans="1:18" x14ac:dyDescent="0.45">
      <c r="A500" s="2"/>
      <c r="B500" s="2"/>
      <c r="H500" s="12">
        <v>494</v>
      </c>
      <c r="I500" s="37">
        <v>93.679999999999993</v>
      </c>
      <c r="O500" s="12">
        <v>494</v>
      </c>
      <c r="P500" s="37">
        <v>15.400000000000006</v>
      </c>
      <c r="Q500"/>
      <c r="R500"/>
    </row>
    <row r="501" spans="1:18" x14ac:dyDescent="0.45">
      <c r="A501" s="2"/>
      <c r="B501" s="2"/>
      <c r="H501" s="12">
        <v>495</v>
      </c>
      <c r="I501" s="37">
        <v>122.69</v>
      </c>
      <c r="O501" s="12">
        <v>495</v>
      </c>
      <c r="P501" s="37">
        <v>29.299999999999983</v>
      </c>
      <c r="Q501"/>
      <c r="R501"/>
    </row>
    <row r="502" spans="1:18" x14ac:dyDescent="0.45">
      <c r="A502" s="2"/>
      <c r="B502" s="2"/>
      <c r="H502" s="12">
        <v>496</v>
      </c>
      <c r="I502" s="37">
        <v>342.56</v>
      </c>
      <c r="O502" s="12">
        <v>496</v>
      </c>
      <c r="P502" s="37">
        <v>99.34999999999998</v>
      </c>
      <c r="Q502"/>
      <c r="R502"/>
    </row>
    <row r="503" spans="1:18" x14ac:dyDescent="0.45">
      <c r="A503" s="2"/>
      <c r="B503" s="2"/>
      <c r="H503" s="12">
        <v>497</v>
      </c>
      <c r="I503" s="37">
        <v>-137.44</v>
      </c>
      <c r="O503" s="12">
        <v>497</v>
      </c>
      <c r="P503" s="37">
        <v>120.80000000000001</v>
      </c>
      <c r="Q503"/>
      <c r="R503"/>
    </row>
    <row r="504" spans="1:18" x14ac:dyDescent="0.45">
      <c r="A504" s="2"/>
      <c r="B504" s="2"/>
      <c r="H504" s="12">
        <v>498</v>
      </c>
      <c r="I504" s="37">
        <v>54.639999999999986</v>
      </c>
      <c r="O504" s="12">
        <v>498</v>
      </c>
      <c r="P504" s="37">
        <v>135.80000000000001</v>
      </c>
      <c r="Q504"/>
      <c r="R504"/>
    </row>
    <row r="505" spans="1:18" x14ac:dyDescent="0.45">
      <c r="A505" s="2"/>
      <c r="B505" s="2"/>
      <c r="H505" s="12">
        <v>499</v>
      </c>
      <c r="I505" s="37">
        <v>-40.78</v>
      </c>
      <c r="O505" s="12">
        <v>499</v>
      </c>
      <c r="P505" s="37">
        <v>63.769999999999996</v>
      </c>
      <c r="Q505"/>
      <c r="R505"/>
    </row>
    <row r="506" spans="1:18" x14ac:dyDescent="0.45">
      <c r="A506" s="2"/>
      <c r="B506" s="2"/>
      <c r="H506" s="12">
        <v>500</v>
      </c>
      <c r="I506" s="37">
        <v>220.04000000000002</v>
      </c>
      <c r="O506" s="12">
        <v>500</v>
      </c>
      <c r="P506" s="37">
        <v>182.42000000000002</v>
      </c>
      <c r="Q506"/>
      <c r="R506"/>
    </row>
    <row r="507" spans="1:18" x14ac:dyDescent="0.45">
      <c r="A507" s="2"/>
      <c r="B507" s="2"/>
      <c r="H507" s="12">
        <v>501</v>
      </c>
      <c r="I507" s="37">
        <v>-21.350000000000005</v>
      </c>
      <c r="O507" s="12">
        <v>501</v>
      </c>
      <c r="P507" s="37">
        <v>191.29999999999995</v>
      </c>
      <c r="Q507"/>
      <c r="R507"/>
    </row>
    <row r="508" spans="1:18" x14ac:dyDescent="0.45">
      <c r="A508" s="2"/>
      <c r="B508" s="2"/>
      <c r="H508" s="12">
        <v>502</v>
      </c>
      <c r="I508" s="37">
        <v>124.32999999999998</v>
      </c>
      <c r="O508" s="12">
        <v>502</v>
      </c>
      <c r="P508" s="37">
        <v>158.07</v>
      </c>
      <c r="Q508"/>
      <c r="R508"/>
    </row>
    <row r="509" spans="1:18" x14ac:dyDescent="0.45">
      <c r="A509" s="2"/>
      <c r="B509" s="2"/>
      <c r="H509" s="12">
        <v>503</v>
      </c>
      <c r="I509" s="37">
        <v>249.36</v>
      </c>
      <c r="O509" s="12">
        <v>503</v>
      </c>
      <c r="P509" s="37">
        <v>175.99</v>
      </c>
      <c r="Q509"/>
      <c r="R509"/>
    </row>
    <row r="510" spans="1:18" x14ac:dyDescent="0.45">
      <c r="A510" s="2"/>
      <c r="B510" s="2"/>
      <c r="H510" s="12">
        <v>504</v>
      </c>
      <c r="I510" s="37">
        <v>27.799999999999997</v>
      </c>
      <c r="O510" s="12">
        <v>504</v>
      </c>
      <c r="P510" s="37">
        <v>325.20000000000005</v>
      </c>
      <c r="Q510"/>
      <c r="R510"/>
    </row>
    <row r="511" spans="1:18" x14ac:dyDescent="0.45">
      <c r="A511" s="2"/>
      <c r="B511" s="2"/>
      <c r="H511" s="12">
        <v>505</v>
      </c>
      <c r="I511" s="37">
        <v>181.40000000000003</v>
      </c>
      <c r="O511" s="12">
        <v>505</v>
      </c>
      <c r="P511" s="37">
        <v>135.89999999999998</v>
      </c>
      <c r="Q511"/>
      <c r="R511"/>
    </row>
    <row r="512" spans="1:18" x14ac:dyDescent="0.45">
      <c r="A512" s="2"/>
      <c r="B512" s="2"/>
      <c r="H512" s="12">
        <v>506</v>
      </c>
      <c r="I512" s="37">
        <v>301.03999999999996</v>
      </c>
      <c r="O512" s="12">
        <v>506</v>
      </c>
      <c r="P512" s="37">
        <v>66.400000000000006</v>
      </c>
      <c r="Q512"/>
      <c r="R512"/>
    </row>
    <row r="513" spans="1:18" x14ac:dyDescent="0.45">
      <c r="A513" s="2"/>
      <c r="B513" s="2"/>
      <c r="H513" s="12">
        <v>507</v>
      </c>
      <c r="I513" s="37">
        <v>84.08</v>
      </c>
      <c r="O513" s="12">
        <v>507</v>
      </c>
      <c r="P513" s="37">
        <v>103.88000000000001</v>
      </c>
      <c r="Q513"/>
      <c r="R513"/>
    </row>
    <row r="514" spans="1:18" x14ac:dyDescent="0.45">
      <c r="A514" s="2"/>
      <c r="B514" s="2"/>
      <c r="H514" s="12">
        <v>508</v>
      </c>
      <c r="I514" s="37">
        <v>215.60000000000002</v>
      </c>
      <c r="O514" s="12">
        <v>508</v>
      </c>
      <c r="P514" s="37">
        <v>209.44</v>
      </c>
      <c r="Q514"/>
      <c r="R514"/>
    </row>
    <row r="515" spans="1:18" x14ac:dyDescent="0.45">
      <c r="A515" s="2"/>
      <c r="B515" s="2"/>
      <c r="H515" s="12">
        <v>509</v>
      </c>
      <c r="I515" s="37">
        <v>-14.719999999999999</v>
      </c>
      <c r="O515" s="12">
        <v>509</v>
      </c>
      <c r="P515" s="37">
        <v>282.2</v>
      </c>
      <c r="Q515"/>
      <c r="R515"/>
    </row>
    <row r="516" spans="1:18" x14ac:dyDescent="0.45">
      <c r="A516" s="2"/>
      <c r="B516" s="2"/>
      <c r="H516" s="12">
        <v>510</v>
      </c>
      <c r="I516" s="37">
        <v>-128.20000000000002</v>
      </c>
      <c r="O516" s="12">
        <v>510</v>
      </c>
      <c r="P516" s="37">
        <v>35.72</v>
      </c>
      <c r="Q516"/>
      <c r="R516"/>
    </row>
    <row r="517" spans="1:18" x14ac:dyDescent="0.45">
      <c r="A517" s="2"/>
      <c r="B517" s="2"/>
      <c r="H517" s="12">
        <v>511</v>
      </c>
      <c r="I517" s="37">
        <v>-53.2</v>
      </c>
      <c r="O517" s="12">
        <v>511</v>
      </c>
      <c r="P517" s="37">
        <v>80.180000000000021</v>
      </c>
      <c r="Q517"/>
      <c r="R517"/>
    </row>
    <row r="518" spans="1:18" x14ac:dyDescent="0.45">
      <c r="A518" s="2"/>
      <c r="B518" s="2"/>
      <c r="H518" s="12">
        <v>512</v>
      </c>
      <c r="I518" s="37">
        <v>44.049999999999983</v>
      </c>
      <c r="O518" s="12">
        <v>512</v>
      </c>
      <c r="P518" s="37">
        <v>204.32000000000005</v>
      </c>
      <c r="Q518"/>
      <c r="R518"/>
    </row>
    <row r="519" spans="1:18" x14ac:dyDescent="0.45">
      <c r="A519" s="2"/>
      <c r="B519" s="2"/>
      <c r="H519" s="12">
        <v>513</v>
      </c>
      <c r="I519" s="37">
        <v>114.50000000000001</v>
      </c>
      <c r="O519" s="12">
        <v>513</v>
      </c>
      <c r="P519" s="37">
        <v>135.27999999999997</v>
      </c>
      <c r="Q519"/>
      <c r="R519"/>
    </row>
    <row r="520" spans="1:18" x14ac:dyDescent="0.45">
      <c r="A520" s="2"/>
      <c r="B520" s="2"/>
      <c r="H520" s="12">
        <v>514</v>
      </c>
      <c r="I520" s="37">
        <v>54.2</v>
      </c>
      <c r="O520" s="12">
        <v>514</v>
      </c>
      <c r="P520" s="37">
        <v>80.42</v>
      </c>
      <c r="Q520"/>
      <c r="R520"/>
    </row>
    <row r="521" spans="1:18" x14ac:dyDescent="0.45">
      <c r="A521" s="2"/>
      <c r="B521" s="2"/>
      <c r="H521" s="12">
        <v>515</v>
      </c>
      <c r="I521" s="37">
        <v>116.47000000000001</v>
      </c>
      <c r="O521" s="12">
        <v>515</v>
      </c>
      <c r="P521" s="37">
        <v>99.120000000000019</v>
      </c>
      <c r="Q521"/>
      <c r="R521"/>
    </row>
    <row r="522" spans="1:18" x14ac:dyDescent="0.45">
      <c r="A522" s="2"/>
      <c r="B522" s="2"/>
      <c r="H522" s="12">
        <v>516</v>
      </c>
      <c r="I522" s="37">
        <v>-7</v>
      </c>
      <c r="O522" s="12">
        <v>516</v>
      </c>
      <c r="P522" s="37">
        <v>269.50000000000006</v>
      </c>
      <c r="Q522"/>
      <c r="R522"/>
    </row>
    <row r="523" spans="1:18" x14ac:dyDescent="0.45">
      <c r="A523" s="2"/>
      <c r="B523" s="2"/>
      <c r="H523" s="12">
        <v>517</v>
      </c>
      <c r="I523" s="37">
        <v>42.260000000000005</v>
      </c>
      <c r="O523" s="12">
        <v>517</v>
      </c>
      <c r="P523" s="37">
        <v>-64.16</v>
      </c>
      <c r="Q523"/>
      <c r="R523"/>
    </row>
    <row r="524" spans="1:18" x14ac:dyDescent="0.45">
      <c r="A524" s="2"/>
      <c r="B524" s="2"/>
      <c r="H524" s="12">
        <v>518</v>
      </c>
      <c r="I524" s="37">
        <v>98.510000000000034</v>
      </c>
      <c r="O524" s="12">
        <v>518</v>
      </c>
      <c r="P524" s="37">
        <v>258.34000000000003</v>
      </c>
      <c r="Q524"/>
      <c r="R524"/>
    </row>
    <row r="525" spans="1:18" x14ac:dyDescent="0.45">
      <c r="A525" s="2"/>
      <c r="B525" s="2"/>
      <c r="H525" s="12">
        <v>519</v>
      </c>
      <c r="I525" s="37">
        <v>114.11</v>
      </c>
      <c r="O525" s="12">
        <v>519</v>
      </c>
      <c r="P525" s="37">
        <v>180.44</v>
      </c>
      <c r="Q525"/>
      <c r="R525"/>
    </row>
    <row r="526" spans="1:18" x14ac:dyDescent="0.45">
      <c r="A526" s="2"/>
      <c r="B526" s="2"/>
      <c r="H526" s="12">
        <v>520</v>
      </c>
      <c r="I526" s="37">
        <v>-53.2</v>
      </c>
      <c r="O526" s="12">
        <v>520</v>
      </c>
      <c r="P526" s="37">
        <v>-135.44999999999999</v>
      </c>
      <c r="Q526"/>
      <c r="R526"/>
    </row>
    <row r="527" spans="1:18" x14ac:dyDescent="0.45">
      <c r="A527" s="2"/>
      <c r="B527" s="2"/>
      <c r="H527" s="12">
        <v>521</v>
      </c>
      <c r="I527" s="37">
        <v>-73.2</v>
      </c>
      <c r="O527" s="12">
        <v>521</v>
      </c>
      <c r="P527" s="37">
        <v>172.05</v>
      </c>
      <c r="Q527"/>
      <c r="R527"/>
    </row>
    <row r="528" spans="1:18" x14ac:dyDescent="0.45">
      <c r="A528" s="2"/>
      <c r="B528" s="2"/>
      <c r="H528" s="12">
        <v>522</v>
      </c>
      <c r="I528" s="37">
        <v>-0.16000000000000369</v>
      </c>
      <c r="O528" s="12">
        <v>522</v>
      </c>
      <c r="P528" s="37">
        <v>260.75</v>
      </c>
      <c r="Q528"/>
      <c r="R528"/>
    </row>
    <row r="529" spans="1:18" x14ac:dyDescent="0.45">
      <c r="A529" s="2"/>
      <c r="B529" s="2"/>
      <c r="H529" s="12">
        <v>523</v>
      </c>
      <c r="I529" s="37">
        <v>105.52999999999999</v>
      </c>
      <c r="O529" s="12">
        <v>523</v>
      </c>
      <c r="P529" s="37">
        <v>116.89999999999999</v>
      </c>
      <c r="Q529"/>
      <c r="R529"/>
    </row>
    <row r="530" spans="1:18" x14ac:dyDescent="0.45">
      <c r="A530" s="2"/>
      <c r="B530" s="2"/>
      <c r="H530" s="12">
        <v>524</v>
      </c>
      <c r="I530" s="37">
        <v>188.71999999999997</v>
      </c>
      <c r="O530" s="12">
        <v>524</v>
      </c>
      <c r="P530" s="37">
        <v>145.89000000000004</v>
      </c>
      <c r="Q530"/>
      <c r="R530"/>
    </row>
    <row r="531" spans="1:18" x14ac:dyDescent="0.45">
      <c r="A531" s="2"/>
      <c r="B531" s="2"/>
      <c r="H531" s="12">
        <v>525</v>
      </c>
      <c r="I531" s="37">
        <v>110.62999999999998</v>
      </c>
      <c r="O531" s="12">
        <v>525</v>
      </c>
      <c r="P531" s="37">
        <v>-13.600000000000001</v>
      </c>
      <c r="Q531"/>
      <c r="R531"/>
    </row>
    <row r="532" spans="1:18" x14ac:dyDescent="0.45">
      <c r="A532" s="2"/>
      <c r="B532" s="2"/>
      <c r="H532" s="12">
        <v>526</v>
      </c>
      <c r="I532" s="37">
        <v>-110.64</v>
      </c>
      <c r="O532" s="12">
        <v>526</v>
      </c>
      <c r="P532" s="37">
        <v>11.059999999999988</v>
      </c>
      <c r="Q532"/>
      <c r="R532"/>
    </row>
    <row r="533" spans="1:18" x14ac:dyDescent="0.45">
      <c r="A533" s="2"/>
      <c r="B533" s="2"/>
      <c r="H533" s="12">
        <v>527</v>
      </c>
      <c r="I533" s="37">
        <v>93.689999999999984</v>
      </c>
      <c r="O533" s="12">
        <v>527</v>
      </c>
      <c r="P533" s="37">
        <v>57.120000000000005</v>
      </c>
      <c r="Q533"/>
      <c r="R533"/>
    </row>
    <row r="534" spans="1:18" x14ac:dyDescent="0.45">
      <c r="A534" s="2"/>
      <c r="B534" s="2"/>
      <c r="H534" s="12">
        <v>528</v>
      </c>
      <c r="I534" s="37">
        <v>177.79999999999995</v>
      </c>
      <c r="O534" s="12">
        <v>528</v>
      </c>
      <c r="P534" s="37">
        <v>114.8</v>
      </c>
      <c r="Q534"/>
      <c r="R534"/>
    </row>
    <row r="535" spans="1:18" x14ac:dyDescent="0.45">
      <c r="A535" s="2"/>
      <c r="B535" s="2"/>
      <c r="H535" s="12">
        <v>529</v>
      </c>
      <c r="I535" s="37">
        <v>75.14</v>
      </c>
      <c r="O535" s="12">
        <v>529</v>
      </c>
      <c r="P535" s="37">
        <v>212.8</v>
      </c>
      <c r="Q535"/>
      <c r="R535"/>
    </row>
    <row r="536" spans="1:18" x14ac:dyDescent="0.45">
      <c r="A536" s="2"/>
      <c r="B536" s="2"/>
      <c r="H536" s="12">
        <v>530</v>
      </c>
      <c r="I536" s="37">
        <v>90.71</v>
      </c>
      <c r="O536" s="12">
        <v>530</v>
      </c>
      <c r="P536" s="37">
        <v>239.7</v>
      </c>
      <c r="Q536"/>
      <c r="R536"/>
    </row>
    <row r="537" spans="1:18" x14ac:dyDescent="0.45">
      <c r="A537" s="2"/>
      <c r="B537" s="2"/>
      <c r="H537" s="12">
        <v>531</v>
      </c>
      <c r="I537" s="37">
        <v>84.98</v>
      </c>
      <c r="O537" s="12">
        <v>531</v>
      </c>
      <c r="P537" s="37">
        <v>437.28999999999996</v>
      </c>
      <c r="Q537"/>
      <c r="R537"/>
    </row>
    <row r="538" spans="1:18" x14ac:dyDescent="0.45">
      <c r="A538" s="2"/>
      <c r="B538" s="2"/>
      <c r="H538" s="12">
        <v>532</v>
      </c>
      <c r="I538" s="37">
        <v>159.85999999999996</v>
      </c>
      <c r="O538" s="12">
        <v>532</v>
      </c>
      <c r="P538" s="37">
        <v>55.480000000000018</v>
      </c>
      <c r="Q538"/>
      <c r="R538"/>
    </row>
    <row r="539" spans="1:18" x14ac:dyDescent="0.45">
      <c r="A539" s="2"/>
      <c r="B539" s="2"/>
      <c r="H539" s="12">
        <v>533</v>
      </c>
      <c r="I539" s="37">
        <v>-73.5</v>
      </c>
      <c r="O539" s="12">
        <v>533</v>
      </c>
      <c r="P539" s="37">
        <v>183.91999999999996</v>
      </c>
      <c r="Q539"/>
      <c r="R539"/>
    </row>
    <row r="540" spans="1:18" x14ac:dyDescent="0.45">
      <c r="A540" s="2"/>
      <c r="B540" s="2"/>
      <c r="H540" s="12">
        <v>534</v>
      </c>
      <c r="I540" s="37">
        <v>373.41999999999996</v>
      </c>
      <c r="O540" s="12">
        <v>534</v>
      </c>
      <c r="P540" s="37">
        <v>372.48</v>
      </c>
      <c r="Q540"/>
      <c r="R540"/>
    </row>
    <row r="541" spans="1:18" x14ac:dyDescent="0.45">
      <c r="A541" s="2"/>
      <c r="B541" s="2"/>
      <c r="H541" s="12">
        <v>535</v>
      </c>
      <c r="I541" s="37">
        <v>29.999999999999986</v>
      </c>
      <c r="O541" s="12">
        <v>535</v>
      </c>
      <c r="P541" s="37">
        <v>-1.720000000000006</v>
      </c>
      <c r="Q541"/>
      <c r="R541"/>
    </row>
    <row r="542" spans="1:18" x14ac:dyDescent="0.45">
      <c r="A542" s="2"/>
      <c r="B542" s="2"/>
      <c r="H542" s="12">
        <v>536</v>
      </c>
      <c r="I542" s="37">
        <v>65.520000000000024</v>
      </c>
      <c r="O542" s="12">
        <v>536</v>
      </c>
      <c r="P542" s="37">
        <v>171.07</v>
      </c>
      <c r="Q542"/>
      <c r="R542"/>
    </row>
    <row r="543" spans="1:18" x14ac:dyDescent="0.45">
      <c r="A543" s="2"/>
      <c r="B543" s="2"/>
      <c r="H543" s="12">
        <v>537</v>
      </c>
      <c r="I543" s="37">
        <v>395.2</v>
      </c>
      <c r="O543" s="12">
        <v>537</v>
      </c>
      <c r="P543" s="37">
        <v>61.179999999999993</v>
      </c>
      <c r="Q543"/>
      <c r="R543"/>
    </row>
    <row r="544" spans="1:18" x14ac:dyDescent="0.45">
      <c r="A544" s="2"/>
      <c r="B544" s="2"/>
      <c r="H544" s="12">
        <v>538</v>
      </c>
      <c r="I544" s="37">
        <v>151.90999999999997</v>
      </c>
      <c r="O544" s="12">
        <v>538</v>
      </c>
      <c r="P544" s="37">
        <v>306.69000000000005</v>
      </c>
      <c r="Q544"/>
      <c r="R544"/>
    </row>
    <row r="545" spans="1:18" x14ac:dyDescent="0.45">
      <c r="A545" s="2"/>
      <c r="B545" s="2"/>
      <c r="H545" s="12">
        <v>539</v>
      </c>
      <c r="I545" s="37">
        <v>110.47999999999998</v>
      </c>
      <c r="O545" s="12">
        <v>539</v>
      </c>
      <c r="P545" s="37">
        <v>51.8</v>
      </c>
      <c r="Q545"/>
      <c r="R545"/>
    </row>
    <row r="546" spans="1:18" x14ac:dyDescent="0.45">
      <c r="A546" s="2"/>
      <c r="B546" s="2"/>
      <c r="H546" s="12">
        <v>540</v>
      </c>
      <c r="I546" s="37">
        <v>56.000000000000014</v>
      </c>
      <c r="O546" s="12">
        <v>540</v>
      </c>
      <c r="P546" s="37">
        <v>63.399999999999991</v>
      </c>
      <c r="Q546"/>
      <c r="R546"/>
    </row>
    <row r="547" spans="1:18" x14ac:dyDescent="0.45">
      <c r="A547" s="2"/>
      <c r="B547" s="2"/>
      <c r="H547" s="12">
        <v>541</v>
      </c>
      <c r="I547" s="37">
        <v>291.55999999999995</v>
      </c>
      <c r="O547" s="12">
        <v>541</v>
      </c>
      <c r="P547" s="37">
        <v>-25.180000000000003</v>
      </c>
      <c r="Q547"/>
      <c r="R547"/>
    </row>
    <row r="548" spans="1:18" x14ac:dyDescent="0.45">
      <c r="A548" s="2"/>
      <c r="B548" s="2"/>
      <c r="H548" s="12">
        <v>542</v>
      </c>
      <c r="I548" s="37">
        <v>31.009999999999991</v>
      </c>
      <c r="O548" s="12">
        <v>542</v>
      </c>
      <c r="P548" s="37">
        <v>283.33</v>
      </c>
      <c r="Q548"/>
      <c r="R548"/>
    </row>
    <row r="549" spans="1:18" x14ac:dyDescent="0.45">
      <c r="A549" s="2"/>
      <c r="B549" s="2"/>
      <c r="H549" s="12">
        <v>543</v>
      </c>
      <c r="I549" s="37">
        <v>-26.880000000000003</v>
      </c>
      <c r="O549" s="12">
        <v>543</v>
      </c>
      <c r="P549" s="37">
        <v>230.88</v>
      </c>
      <c r="Q549"/>
      <c r="R549"/>
    </row>
    <row r="550" spans="1:18" x14ac:dyDescent="0.45">
      <c r="A550" s="2"/>
      <c r="B550" s="2"/>
      <c r="H550" s="12">
        <v>544</v>
      </c>
      <c r="I550" s="37">
        <v>189.2</v>
      </c>
      <c r="O550" s="12">
        <v>544</v>
      </c>
      <c r="P550" s="37">
        <v>81.2</v>
      </c>
      <c r="Q550"/>
      <c r="R550"/>
    </row>
    <row r="551" spans="1:18" x14ac:dyDescent="0.45">
      <c r="A551" s="2"/>
      <c r="B551" s="2"/>
      <c r="H551" s="12">
        <v>545</v>
      </c>
      <c r="I551" s="37">
        <v>141.11000000000001</v>
      </c>
      <c r="O551" s="12">
        <v>545</v>
      </c>
      <c r="P551" s="37">
        <v>81.48</v>
      </c>
      <c r="Q551"/>
      <c r="R551"/>
    </row>
    <row r="552" spans="1:18" x14ac:dyDescent="0.45">
      <c r="A552" s="2"/>
      <c r="B552" s="2"/>
      <c r="H552" s="12">
        <v>546</v>
      </c>
      <c r="I552" s="37">
        <v>47.120000000000005</v>
      </c>
      <c r="O552" s="12">
        <v>546</v>
      </c>
      <c r="P552" s="37">
        <v>308</v>
      </c>
      <c r="Q552"/>
      <c r="R552"/>
    </row>
    <row r="553" spans="1:18" x14ac:dyDescent="0.45">
      <c r="A553" s="2"/>
      <c r="B553" s="2"/>
      <c r="H553" s="12">
        <v>547</v>
      </c>
      <c r="I553" s="37">
        <v>140.92000000000002</v>
      </c>
      <c r="O553" s="12">
        <v>547</v>
      </c>
      <c r="P553" s="37">
        <v>124.82</v>
      </c>
      <c r="Q553"/>
      <c r="R553"/>
    </row>
    <row r="554" spans="1:18" x14ac:dyDescent="0.45">
      <c r="A554" s="2"/>
      <c r="B554" s="2"/>
      <c r="H554" s="12">
        <v>548</v>
      </c>
      <c r="I554" s="37">
        <v>97.679999999999993</v>
      </c>
      <c r="O554" s="12">
        <v>548</v>
      </c>
      <c r="P554" s="37">
        <v>397.25000000000006</v>
      </c>
      <c r="Q554"/>
      <c r="R554"/>
    </row>
    <row r="555" spans="1:18" x14ac:dyDescent="0.45">
      <c r="A555" s="2"/>
      <c r="B555" s="2"/>
      <c r="H555" s="12">
        <v>549</v>
      </c>
      <c r="I555" s="37">
        <v>165.33999999999997</v>
      </c>
      <c r="O555" s="12">
        <v>549</v>
      </c>
      <c r="P555" s="37">
        <v>72.8</v>
      </c>
      <c r="Q555"/>
      <c r="R555"/>
    </row>
    <row r="556" spans="1:18" x14ac:dyDescent="0.45">
      <c r="A556" s="2"/>
      <c r="B556" s="2"/>
      <c r="H556" s="12">
        <v>550</v>
      </c>
      <c r="I556" s="37">
        <v>94.40000000000002</v>
      </c>
      <c r="O556" s="12">
        <v>550</v>
      </c>
      <c r="P556" s="37">
        <v>417.41</v>
      </c>
      <c r="Q556"/>
      <c r="R556"/>
    </row>
    <row r="557" spans="1:18" x14ac:dyDescent="0.45">
      <c r="A557" s="2"/>
      <c r="B557" s="2"/>
      <c r="H557" s="12">
        <v>551</v>
      </c>
      <c r="I557" s="37">
        <v>-84.63</v>
      </c>
      <c r="O557" s="12">
        <v>551</v>
      </c>
      <c r="P557" s="37">
        <v>281.60000000000002</v>
      </c>
      <c r="Q557"/>
      <c r="R557"/>
    </row>
    <row r="558" spans="1:18" x14ac:dyDescent="0.45">
      <c r="A558" s="2"/>
      <c r="B558" s="2"/>
      <c r="H558" s="12">
        <v>552</v>
      </c>
      <c r="I558" s="37">
        <v>146.71999999999997</v>
      </c>
      <c r="O558" s="12">
        <v>552</v>
      </c>
      <c r="P558" s="37">
        <v>386.79999999999995</v>
      </c>
      <c r="Q558"/>
      <c r="R558"/>
    </row>
    <row r="559" spans="1:18" x14ac:dyDescent="0.45">
      <c r="A559" s="2"/>
      <c r="B559" s="2"/>
      <c r="H559" s="12">
        <v>553</v>
      </c>
      <c r="I559" s="37">
        <v>76.40000000000002</v>
      </c>
      <c r="O559" s="12">
        <v>553</v>
      </c>
      <c r="P559" s="37">
        <v>-25.400000000000006</v>
      </c>
      <c r="Q559"/>
      <c r="R559"/>
    </row>
    <row r="560" spans="1:18" x14ac:dyDescent="0.45">
      <c r="A560" s="2"/>
      <c r="B560" s="2"/>
      <c r="H560" s="12">
        <v>554</v>
      </c>
      <c r="I560" s="37">
        <v>25.559999999999988</v>
      </c>
      <c r="O560" s="12">
        <v>554</v>
      </c>
      <c r="P560" s="37">
        <v>164.60000000000002</v>
      </c>
      <c r="Q560"/>
      <c r="R560"/>
    </row>
    <row r="561" spans="1:18" x14ac:dyDescent="0.45">
      <c r="A561" s="2"/>
      <c r="B561" s="2"/>
      <c r="H561" s="12">
        <v>555</v>
      </c>
      <c r="I561" s="37">
        <v>-88.03</v>
      </c>
      <c r="O561" s="12">
        <v>555</v>
      </c>
      <c r="P561" s="37">
        <v>119.27999999999997</v>
      </c>
      <c r="Q561"/>
      <c r="R561"/>
    </row>
    <row r="562" spans="1:18" x14ac:dyDescent="0.45">
      <c r="A562" s="2"/>
      <c r="B562" s="2"/>
      <c r="H562" s="12">
        <v>556</v>
      </c>
      <c r="I562" s="37">
        <v>142</v>
      </c>
      <c r="O562" s="12">
        <v>556</v>
      </c>
      <c r="P562" s="37">
        <v>243.57999999999998</v>
      </c>
      <c r="Q562"/>
      <c r="R562"/>
    </row>
    <row r="563" spans="1:18" x14ac:dyDescent="0.45">
      <c r="A563" s="2"/>
      <c r="B563" s="2"/>
      <c r="H563" s="12">
        <v>557</v>
      </c>
      <c r="I563" s="37">
        <v>59.800000000000011</v>
      </c>
      <c r="O563" s="12">
        <v>557</v>
      </c>
      <c r="P563" s="37">
        <v>34.689999999999984</v>
      </c>
      <c r="Q563"/>
      <c r="R563"/>
    </row>
    <row r="564" spans="1:18" x14ac:dyDescent="0.45">
      <c r="A564" s="2"/>
      <c r="B564" s="2"/>
      <c r="H564" s="12">
        <v>558</v>
      </c>
      <c r="I564" s="37">
        <v>-84.08</v>
      </c>
      <c r="O564" s="12">
        <v>558</v>
      </c>
      <c r="P564" s="37">
        <v>26.319999999999993</v>
      </c>
      <c r="Q564"/>
      <c r="R564"/>
    </row>
    <row r="565" spans="1:18" x14ac:dyDescent="0.45">
      <c r="A565" s="2"/>
      <c r="B565" s="2"/>
      <c r="H565" s="12">
        <v>559</v>
      </c>
      <c r="I565" s="37">
        <v>204.72000000000008</v>
      </c>
      <c r="O565" s="12">
        <v>559</v>
      </c>
      <c r="P565" s="37">
        <v>69.38</v>
      </c>
      <c r="Q565"/>
      <c r="R565"/>
    </row>
    <row r="566" spans="1:18" x14ac:dyDescent="0.45">
      <c r="A566" s="2"/>
      <c r="B566" s="2"/>
      <c r="H566" s="12">
        <v>560</v>
      </c>
      <c r="I566" s="37">
        <v>-45.42</v>
      </c>
      <c r="O566" s="12">
        <v>560</v>
      </c>
      <c r="P566" s="37">
        <v>-147.06</v>
      </c>
      <c r="Q566"/>
      <c r="R566"/>
    </row>
    <row r="567" spans="1:18" x14ac:dyDescent="0.45">
      <c r="A567" s="2"/>
      <c r="B567" s="2"/>
      <c r="H567" s="12">
        <v>561</v>
      </c>
      <c r="I567" s="37">
        <v>62.300000000000011</v>
      </c>
      <c r="O567" s="12">
        <v>561</v>
      </c>
      <c r="P567" s="37">
        <v>337.24</v>
      </c>
      <c r="Q567"/>
      <c r="R567"/>
    </row>
    <row r="568" spans="1:18" x14ac:dyDescent="0.45">
      <c r="A568" s="2"/>
      <c r="B568" s="2"/>
      <c r="H568" s="12">
        <v>562</v>
      </c>
      <c r="I568" s="37">
        <v>52.639999999999986</v>
      </c>
      <c r="O568" s="12">
        <v>562</v>
      </c>
      <c r="P568" s="37">
        <v>158.45999999999998</v>
      </c>
      <c r="Q568"/>
      <c r="R568"/>
    </row>
    <row r="569" spans="1:18" x14ac:dyDescent="0.45">
      <c r="A569" s="2"/>
      <c r="B569" s="2"/>
      <c r="H569" s="12">
        <v>563</v>
      </c>
      <c r="I569" s="37">
        <v>77.34999999999998</v>
      </c>
      <c r="O569" s="12">
        <v>563</v>
      </c>
      <c r="P569" s="37">
        <v>243.26</v>
      </c>
      <c r="Q569"/>
      <c r="R569"/>
    </row>
    <row r="570" spans="1:18" x14ac:dyDescent="0.45">
      <c r="A570" s="2"/>
      <c r="B570" s="2"/>
      <c r="H570" s="12">
        <v>564</v>
      </c>
      <c r="I570" s="37">
        <v>-49.13</v>
      </c>
      <c r="O570" s="12">
        <v>564</v>
      </c>
      <c r="P570" s="37">
        <v>-193.60000000000002</v>
      </c>
      <c r="Q570"/>
      <c r="R570"/>
    </row>
    <row r="571" spans="1:18" x14ac:dyDescent="0.45">
      <c r="A571" s="2"/>
      <c r="B571" s="2"/>
      <c r="H571" s="12">
        <v>565</v>
      </c>
      <c r="I571" s="37">
        <v>-122.56</v>
      </c>
      <c r="O571" s="12">
        <v>565</v>
      </c>
      <c r="P571" s="37">
        <v>143.28999999999996</v>
      </c>
      <c r="Q571"/>
      <c r="R571"/>
    </row>
    <row r="572" spans="1:18" x14ac:dyDescent="0.45">
      <c r="A572" s="2"/>
      <c r="B572" s="2"/>
      <c r="H572" s="12">
        <v>566</v>
      </c>
      <c r="I572" s="37">
        <v>-56.99</v>
      </c>
      <c r="O572" s="12">
        <v>566</v>
      </c>
      <c r="P572" s="37">
        <v>161.07999999999998</v>
      </c>
      <c r="Q572"/>
      <c r="R572"/>
    </row>
    <row r="573" spans="1:18" x14ac:dyDescent="0.45">
      <c r="A573" s="2"/>
      <c r="B573" s="2"/>
      <c r="H573" s="12">
        <v>567</v>
      </c>
      <c r="I573" s="37">
        <v>55.609999999999985</v>
      </c>
      <c r="O573" s="12">
        <v>567</v>
      </c>
      <c r="P573" s="37">
        <v>122.24000000000001</v>
      </c>
      <c r="Q573"/>
      <c r="R573"/>
    </row>
    <row r="574" spans="1:18" x14ac:dyDescent="0.45">
      <c r="A574" s="2"/>
      <c r="B574" s="2"/>
      <c r="H574" s="12">
        <v>568</v>
      </c>
      <c r="I574" s="37">
        <v>84.08</v>
      </c>
      <c r="O574" s="12">
        <v>568</v>
      </c>
      <c r="P574" s="37">
        <v>162.80000000000001</v>
      </c>
      <c r="Q574"/>
      <c r="R574"/>
    </row>
    <row r="575" spans="1:18" x14ac:dyDescent="0.45">
      <c r="A575" s="2"/>
      <c r="B575" s="2"/>
      <c r="H575" s="12">
        <v>569</v>
      </c>
      <c r="I575" s="37">
        <v>73.879999999999981</v>
      </c>
      <c r="O575" s="12">
        <v>569</v>
      </c>
      <c r="P575" s="37">
        <v>218.16000000000003</v>
      </c>
      <c r="Q575"/>
      <c r="R575"/>
    </row>
    <row r="576" spans="1:18" x14ac:dyDescent="0.45">
      <c r="A576" s="2"/>
      <c r="B576" s="2"/>
      <c r="H576" s="12">
        <v>570</v>
      </c>
      <c r="I576" s="37">
        <v>130.80000000000001</v>
      </c>
      <c r="O576" s="12">
        <v>570</v>
      </c>
      <c r="P576" s="37">
        <v>25.249999999999986</v>
      </c>
      <c r="Q576"/>
      <c r="R576"/>
    </row>
    <row r="577" spans="1:18" x14ac:dyDescent="0.45">
      <c r="A577" s="2"/>
      <c r="B577" s="2"/>
      <c r="H577" s="12">
        <v>571</v>
      </c>
      <c r="I577" s="37">
        <v>173.27999999999997</v>
      </c>
      <c r="O577" s="12">
        <v>571</v>
      </c>
      <c r="P577" s="37">
        <v>224.93000000000006</v>
      </c>
      <c r="Q577"/>
      <c r="R577"/>
    </row>
    <row r="578" spans="1:18" x14ac:dyDescent="0.45">
      <c r="A578" s="2"/>
      <c r="B578" s="2"/>
      <c r="H578" s="12">
        <v>572</v>
      </c>
      <c r="I578" s="37">
        <v>7.5999999999999943</v>
      </c>
      <c r="O578" s="12">
        <v>572</v>
      </c>
      <c r="P578" s="37">
        <v>65.02</v>
      </c>
      <c r="Q578"/>
      <c r="R578"/>
    </row>
    <row r="579" spans="1:18" x14ac:dyDescent="0.45">
      <c r="A579" s="2"/>
      <c r="B579" s="2"/>
      <c r="H579" s="12">
        <v>573</v>
      </c>
      <c r="I579" s="37">
        <v>222.52000000000004</v>
      </c>
      <c r="O579" s="12">
        <v>573</v>
      </c>
      <c r="P579" s="37">
        <v>304.08000000000004</v>
      </c>
      <c r="Q579"/>
      <c r="R579"/>
    </row>
    <row r="580" spans="1:18" x14ac:dyDescent="0.45">
      <c r="A580" s="2"/>
      <c r="B580" s="2"/>
      <c r="H580" s="12">
        <v>574</v>
      </c>
      <c r="I580" s="37">
        <v>-75.81</v>
      </c>
      <c r="O580" s="12">
        <v>574</v>
      </c>
      <c r="P580" s="37">
        <v>174.17000000000002</v>
      </c>
      <c r="Q580"/>
      <c r="R580"/>
    </row>
    <row r="581" spans="1:18" x14ac:dyDescent="0.45">
      <c r="A581" s="2"/>
      <c r="B581" s="2"/>
      <c r="H581" s="12">
        <v>575</v>
      </c>
      <c r="I581" s="37">
        <v>101.77999999999999</v>
      </c>
      <c r="O581" s="12">
        <v>575</v>
      </c>
      <c r="P581" s="37">
        <v>233.5</v>
      </c>
      <c r="Q581"/>
      <c r="R581"/>
    </row>
    <row r="582" spans="1:18" x14ac:dyDescent="0.45">
      <c r="A582" s="2"/>
      <c r="B582" s="2"/>
      <c r="H582" s="12">
        <v>576</v>
      </c>
      <c r="I582" s="37">
        <v>185.31</v>
      </c>
      <c r="O582" s="12">
        <v>576</v>
      </c>
      <c r="P582" s="37">
        <v>82.05</v>
      </c>
      <c r="Q582"/>
      <c r="R582"/>
    </row>
    <row r="583" spans="1:18" x14ac:dyDescent="0.45">
      <c r="A583" s="2"/>
      <c r="B583" s="2"/>
      <c r="H583" s="12">
        <v>577</v>
      </c>
      <c r="I583" s="37">
        <v>179.99999999999994</v>
      </c>
      <c r="O583" s="12">
        <v>577</v>
      </c>
      <c r="P583" s="37">
        <v>159.94999999999999</v>
      </c>
      <c r="Q583"/>
      <c r="R583"/>
    </row>
    <row r="584" spans="1:18" x14ac:dyDescent="0.45">
      <c r="A584" s="2"/>
      <c r="B584" s="2"/>
      <c r="H584" s="12">
        <v>578</v>
      </c>
      <c r="I584" s="37">
        <v>-5.57</v>
      </c>
      <c r="O584" s="12">
        <v>578</v>
      </c>
      <c r="P584" s="37">
        <v>431.83999999999992</v>
      </c>
      <c r="Q584"/>
      <c r="R584"/>
    </row>
    <row r="585" spans="1:18" x14ac:dyDescent="0.45">
      <c r="A585" s="2"/>
      <c r="B585" s="2"/>
      <c r="H585" s="12">
        <v>579</v>
      </c>
      <c r="I585" s="37">
        <v>71.87</v>
      </c>
      <c r="O585" s="12">
        <v>579</v>
      </c>
      <c r="P585" s="37">
        <v>54.2</v>
      </c>
      <c r="Q585"/>
      <c r="R585"/>
    </row>
    <row r="586" spans="1:18" x14ac:dyDescent="0.45">
      <c r="A586" s="2"/>
      <c r="B586" s="2"/>
      <c r="H586" s="12">
        <v>580</v>
      </c>
      <c r="I586" s="37">
        <v>309.51000000000005</v>
      </c>
      <c r="O586" s="12">
        <v>580</v>
      </c>
      <c r="P586" s="37">
        <v>315.74</v>
      </c>
      <c r="Q586"/>
      <c r="R586"/>
    </row>
    <row r="587" spans="1:18" x14ac:dyDescent="0.45">
      <c r="A587" s="2"/>
      <c r="B587" s="2"/>
      <c r="H587" s="12">
        <v>581</v>
      </c>
      <c r="I587" s="37">
        <v>42.34</v>
      </c>
      <c r="O587" s="12">
        <v>581</v>
      </c>
      <c r="P587" s="37">
        <v>94.969999999999985</v>
      </c>
      <c r="Q587"/>
      <c r="R587"/>
    </row>
    <row r="588" spans="1:18" x14ac:dyDescent="0.45">
      <c r="A588" s="2"/>
      <c r="B588" s="2"/>
      <c r="H588" s="12">
        <v>582</v>
      </c>
      <c r="I588" s="37">
        <v>65.600000000000009</v>
      </c>
      <c r="O588" s="12">
        <v>582</v>
      </c>
      <c r="P588" s="37">
        <v>-104.41</v>
      </c>
      <c r="Q588"/>
      <c r="R588"/>
    </row>
    <row r="589" spans="1:18" x14ac:dyDescent="0.45">
      <c r="A589" s="2"/>
      <c r="B589" s="2"/>
      <c r="H589" s="12">
        <v>583</v>
      </c>
      <c r="I589" s="37">
        <v>97.61</v>
      </c>
      <c r="O589" s="12">
        <v>583</v>
      </c>
      <c r="P589" s="37">
        <v>127.51999999999998</v>
      </c>
      <c r="Q589"/>
      <c r="R589"/>
    </row>
    <row r="590" spans="1:18" x14ac:dyDescent="0.45">
      <c r="A590" s="2"/>
      <c r="B590" s="2"/>
      <c r="H590" s="12">
        <v>584</v>
      </c>
      <c r="I590" s="37">
        <v>131.59999999999997</v>
      </c>
      <c r="O590" s="12">
        <v>584</v>
      </c>
      <c r="P590" s="37">
        <v>-83.38</v>
      </c>
      <c r="Q590"/>
      <c r="R590"/>
    </row>
    <row r="591" spans="1:18" x14ac:dyDescent="0.45">
      <c r="A591" s="2"/>
      <c r="B591" s="2"/>
      <c r="H591" s="12">
        <v>585</v>
      </c>
      <c r="I591" s="37">
        <v>-0.60000000000000853</v>
      </c>
      <c r="O591" s="12">
        <v>585</v>
      </c>
      <c r="P591" s="37">
        <v>300.71999999999997</v>
      </c>
      <c r="Q591"/>
      <c r="R591"/>
    </row>
    <row r="592" spans="1:18" x14ac:dyDescent="0.45">
      <c r="A592" s="2"/>
      <c r="B592" s="2"/>
      <c r="H592" s="12">
        <v>586</v>
      </c>
      <c r="I592" s="37">
        <v>109.86</v>
      </c>
      <c r="O592" s="12">
        <v>586</v>
      </c>
      <c r="P592" s="37">
        <v>144.59999999999997</v>
      </c>
      <c r="Q592"/>
      <c r="R592"/>
    </row>
    <row r="593" spans="1:18" x14ac:dyDescent="0.45">
      <c r="A593" s="2"/>
      <c r="B593" s="2"/>
      <c r="H593" s="12">
        <v>587</v>
      </c>
      <c r="I593" s="37">
        <v>19.340000000000003</v>
      </c>
      <c r="O593" s="12">
        <v>587</v>
      </c>
      <c r="P593" s="37">
        <v>9.3899999999999935</v>
      </c>
      <c r="Q593"/>
      <c r="R593"/>
    </row>
    <row r="594" spans="1:18" x14ac:dyDescent="0.45">
      <c r="A594" s="2"/>
      <c r="B594" s="2"/>
      <c r="H594" s="12">
        <v>588</v>
      </c>
      <c r="I594" s="37">
        <v>-150.22</v>
      </c>
      <c r="O594" s="12">
        <v>588</v>
      </c>
      <c r="P594" s="37">
        <v>-14.409999999999997</v>
      </c>
      <c r="Q594"/>
      <c r="R594"/>
    </row>
    <row r="595" spans="1:18" x14ac:dyDescent="0.45">
      <c r="A595" s="2"/>
      <c r="B595" s="2"/>
      <c r="H595" s="12">
        <v>589</v>
      </c>
      <c r="I595" s="37">
        <v>-0.55000000000000426</v>
      </c>
      <c r="O595" s="12">
        <v>589</v>
      </c>
      <c r="P595" s="37">
        <v>-53.2</v>
      </c>
      <c r="Q595"/>
      <c r="R595"/>
    </row>
    <row r="596" spans="1:18" x14ac:dyDescent="0.45">
      <c r="A596" s="2"/>
      <c r="B596" s="2"/>
      <c r="H596" s="12">
        <v>590</v>
      </c>
      <c r="I596" s="37">
        <v>15.800000000000011</v>
      </c>
      <c r="O596" s="12">
        <v>590</v>
      </c>
      <c r="P596" s="37">
        <v>100.3</v>
      </c>
      <c r="Q596"/>
      <c r="R596"/>
    </row>
    <row r="597" spans="1:18" x14ac:dyDescent="0.45">
      <c r="A597" s="2"/>
      <c r="B597" s="2"/>
      <c r="H597" s="12">
        <v>591</v>
      </c>
      <c r="I597" s="37">
        <v>158.95999999999998</v>
      </c>
      <c r="O597" s="12">
        <v>591</v>
      </c>
      <c r="P597" s="37">
        <v>-134.35000000000002</v>
      </c>
      <c r="Q597"/>
      <c r="R597"/>
    </row>
    <row r="598" spans="1:18" x14ac:dyDescent="0.45">
      <c r="A598" s="2"/>
      <c r="B598" s="2"/>
      <c r="H598" s="12">
        <v>592</v>
      </c>
      <c r="I598" s="37">
        <v>157.48000000000002</v>
      </c>
      <c r="O598" s="12">
        <v>592</v>
      </c>
      <c r="P598" s="37">
        <v>-31.840000000000003</v>
      </c>
      <c r="Q598"/>
      <c r="R598"/>
    </row>
    <row r="599" spans="1:18" x14ac:dyDescent="0.45">
      <c r="A599" s="2"/>
      <c r="B599" s="2"/>
      <c r="H599" s="12">
        <v>593</v>
      </c>
      <c r="I599" s="37">
        <v>-61.540000000000006</v>
      </c>
      <c r="O599" s="12">
        <v>593</v>
      </c>
      <c r="P599" s="37">
        <v>113.48</v>
      </c>
      <c r="Q599"/>
      <c r="R599"/>
    </row>
    <row r="600" spans="1:18" x14ac:dyDescent="0.45">
      <c r="A600" s="2"/>
      <c r="B600" s="2"/>
      <c r="H600" s="12">
        <v>594</v>
      </c>
      <c r="I600" s="37">
        <v>118.29999999999995</v>
      </c>
      <c r="O600" s="12">
        <v>594</v>
      </c>
      <c r="P600" s="37">
        <v>329.64</v>
      </c>
      <c r="Q600"/>
      <c r="R600"/>
    </row>
    <row r="601" spans="1:18" x14ac:dyDescent="0.45">
      <c r="A601" s="2"/>
      <c r="B601" s="2"/>
      <c r="H601" s="12">
        <v>595</v>
      </c>
      <c r="I601" s="37">
        <v>229.83999999999997</v>
      </c>
      <c r="O601" s="12">
        <v>595</v>
      </c>
      <c r="P601" s="37">
        <v>282.46999999999997</v>
      </c>
      <c r="Q601"/>
      <c r="R601"/>
    </row>
    <row r="602" spans="1:18" x14ac:dyDescent="0.45">
      <c r="A602" s="2"/>
      <c r="B602" s="2"/>
      <c r="H602" s="12">
        <v>596</v>
      </c>
      <c r="I602" s="37">
        <v>12.040000000000006</v>
      </c>
      <c r="O602" s="12">
        <v>596</v>
      </c>
      <c r="P602" s="37">
        <v>425.45999999999992</v>
      </c>
      <c r="Q602"/>
      <c r="R602"/>
    </row>
    <row r="603" spans="1:18" x14ac:dyDescent="0.45">
      <c r="A603" s="2"/>
      <c r="B603" s="2"/>
      <c r="H603" s="12">
        <v>597</v>
      </c>
      <c r="I603" s="37">
        <v>130.76</v>
      </c>
      <c r="O603" s="12">
        <v>597</v>
      </c>
      <c r="P603" s="37">
        <v>119.81999999999994</v>
      </c>
      <c r="Q603"/>
      <c r="R603"/>
    </row>
    <row r="604" spans="1:18" x14ac:dyDescent="0.45">
      <c r="A604" s="2"/>
      <c r="B604" s="2"/>
      <c r="H604" s="12">
        <v>598</v>
      </c>
      <c r="I604" s="37">
        <v>73.849999999999994</v>
      </c>
      <c r="O604" s="12">
        <v>598</v>
      </c>
      <c r="P604" s="37">
        <v>321.78999999999996</v>
      </c>
      <c r="Q604"/>
      <c r="R604"/>
    </row>
    <row r="605" spans="1:18" x14ac:dyDescent="0.45">
      <c r="A605" s="2"/>
      <c r="B605" s="2"/>
      <c r="H605" s="12">
        <v>599</v>
      </c>
      <c r="I605" s="37">
        <v>54.8</v>
      </c>
      <c r="O605" s="12">
        <v>599</v>
      </c>
      <c r="P605" s="37">
        <v>158.36000000000001</v>
      </c>
      <c r="Q605"/>
      <c r="R605"/>
    </row>
    <row r="606" spans="1:18" x14ac:dyDescent="0.45">
      <c r="A606" s="2"/>
      <c r="B606" s="2"/>
      <c r="H606" s="12">
        <v>600</v>
      </c>
      <c r="I606" s="37">
        <v>135.11999999999995</v>
      </c>
      <c r="O606" s="12">
        <v>600</v>
      </c>
      <c r="P606" s="37">
        <v>253.14000000000004</v>
      </c>
      <c r="Q606"/>
      <c r="R606"/>
    </row>
    <row r="607" spans="1:18" x14ac:dyDescent="0.45">
      <c r="A607" s="2"/>
      <c r="B607" s="2"/>
      <c r="H607" s="12">
        <v>601</v>
      </c>
      <c r="I607" s="37">
        <v>87.840000000000018</v>
      </c>
      <c r="O607" s="12">
        <v>601</v>
      </c>
      <c r="P607" s="37">
        <v>203.32</v>
      </c>
      <c r="Q607"/>
      <c r="R607"/>
    </row>
    <row r="608" spans="1:18" x14ac:dyDescent="0.45">
      <c r="A608" s="2"/>
      <c r="B608" s="2"/>
      <c r="H608" s="12">
        <v>602</v>
      </c>
      <c r="I608" s="37">
        <v>-2.8200000000000003</v>
      </c>
      <c r="O608" s="12">
        <v>602</v>
      </c>
      <c r="P608" s="37">
        <v>-72.2</v>
      </c>
      <c r="Q608"/>
      <c r="R608"/>
    </row>
    <row r="609" spans="1:18" x14ac:dyDescent="0.45">
      <c r="A609" s="2"/>
      <c r="B609" s="2"/>
      <c r="H609" s="12">
        <v>603</v>
      </c>
      <c r="I609" s="37">
        <v>45.860000000000014</v>
      </c>
      <c r="O609" s="12">
        <v>603</v>
      </c>
      <c r="P609" s="37">
        <v>-21.940000000000005</v>
      </c>
      <c r="Q609"/>
      <c r="R609"/>
    </row>
    <row r="610" spans="1:18" x14ac:dyDescent="0.45">
      <c r="A610" s="2"/>
      <c r="B610" s="2"/>
      <c r="H610" s="12">
        <v>604</v>
      </c>
      <c r="I610" s="37">
        <v>177.48999999999995</v>
      </c>
      <c r="O610" s="12">
        <v>604</v>
      </c>
      <c r="P610" s="37">
        <v>22.159999999999997</v>
      </c>
      <c r="Q610"/>
      <c r="R610"/>
    </row>
    <row r="611" spans="1:18" x14ac:dyDescent="0.45">
      <c r="A611" s="2"/>
      <c r="B611" s="2"/>
      <c r="H611" s="12">
        <v>605</v>
      </c>
      <c r="I611" s="37">
        <v>147.5</v>
      </c>
      <c r="O611" s="12">
        <v>605</v>
      </c>
      <c r="P611" s="37">
        <v>144.77999999999997</v>
      </c>
      <c r="Q611"/>
      <c r="R611"/>
    </row>
    <row r="612" spans="1:18" x14ac:dyDescent="0.45">
      <c r="A612" s="2"/>
      <c r="B612" s="2"/>
      <c r="H612" s="12">
        <v>606</v>
      </c>
      <c r="I612" s="37">
        <v>170.23999999999995</v>
      </c>
      <c r="O612" s="12">
        <v>606</v>
      </c>
      <c r="P612" s="37">
        <v>155.18</v>
      </c>
      <c r="Q612"/>
      <c r="R612"/>
    </row>
    <row r="613" spans="1:18" x14ac:dyDescent="0.45">
      <c r="A613" s="2"/>
      <c r="B613" s="2"/>
      <c r="H613" s="12">
        <v>607</v>
      </c>
      <c r="I613" s="37">
        <v>91.530000000000015</v>
      </c>
      <c r="O613" s="12">
        <v>607</v>
      </c>
      <c r="P613" s="37">
        <v>126.66000000000003</v>
      </c>
      <c r="Q613"/>
      <c r="R613"/>
    </row>
    <row r="614" spans="1:18" x14ac:dyDescent="0.45">
      <c r="A614" s="2"/>
      <c r="B614" s="2"/>
      <c r="H614" s="12">
        <v>608</v>
      </c>
      <c r="I614" s="37">
        <v>125.56</v>
      </c>
      <c r="O614" s="12">
        <v>608</v>
      </c>
      <c r="P614" s="37">
        <v>161.22999999999996</v>
      </c>
      <c r="Q614"/>
      <c r="R614"/>
    </row>
    <row r="615" spans="1:18" x14ac:dyDescent="0.45">
      <c r="A615" s="2"/>
      <c r="B615" s="2"/>
      <c r="H615" s="12">
        <v>609</v>
      </c>
      <c r="I615" s="37">
        <v>178.04000000000002</v>
      </c>
      <c r="O615" s="12">
        <v>609</v>
      </c>
      <c r="P615" s="37">
        <v>201.07999999999998</v>
      </c>
      <c r="Q615"/>
      <c r="R615"/>
    </row>
    <row r="616" spans="1:18" x14ac:dyDescent="0.45">
      <c r="A616" s="2"/>
      <c r="B616" s="2"/>
      <c r="H616" s="12">
        <v>610</v>
      </c>
      <c r="I616" s="37">
        <v>28.86</v>
      </c>
      <c r="O616" s="12">
        <v>610</v>
      </c>
      <c r="P616" s="37">
        <v>-122.78</v>
      </c>
      <c r="Q616"/>
      <c r="R616"/>
    </row>
    <row r="617" spans="1:18" x14ac:dyDescent="0.45">
      <c r="A617" s="2"/>
      <c r="B617" s="2"/>
      <c r="H617" s="12">
        <v>611</v>
      </c>
      <c r="I617" s="37">
        <v>-119.89</v>
      </c>
      <c r="O617" s="12">
        <v>611</v>
      </c>
      <c r="P617" s="37">
        <v>-113.26</v>
      </c>
      <c r="Q617"/>
      <c r="R617"/>
    </row>
    <row r="618" spans="1:18" x14ac:dyDescent="0.45">
      <c r="A618" s="2"/>
      <c r="B618" s="2"/>
      <c r="H618" s="12">
        <v>612</v>
      </c>
      <c r="I618" s="37">
        <v>31.34999999999998</v>
      </c>
      <c r="O618" s="12">
        <v>612</v>
      </c>
      <c r="P618" s="37">
        <v>94.969999999999985</v>
      </c>
      <c r="Q618"/>
      <c r="R618"/>
    </row>
    <row r="619" spans="1:18" x14ac:dyDescent="0.45">
      <c r="A619" s="2"/>
      <c r="B619" s="2"/>
      <c r="H619" s="12">
        <v>613</v>
      </c>
      <c r="I619" s="37">
        <v>-83.2</v>
      </c>
      <c r="O619" s="12">
        <v>613</v>
      </c>
      <c r="P619" s="37">
        <v>144.77999999999997</v>
      </c>
      <c r="Q619"/>
      <c r="R619"/>
    </row>
    <row r="620" spans="1:18" x14ac:dyDescent="0.45">
      <c r="A620" s="2"/>
      <c r="B620" s="2"/>
      <c r="H620" s="12">
        <v>614</v>
      </c>
      <c r="I620" s="37">
        <v>-68.349999999999994</v>
      </c>
      <c r="O620" s="12">
        <v>614</v>
      </c>
      <c r="P620" s="37">
        <v>67.639999999999986</v>
      </c>
      <c r="Q620"/>
      <c r="R620"/>
    </row>
    <row r="621" spans="1:18" x14ac:dyDescent="0.45">
      <c r="A621" s="2"/>
      <c r="B621" s="2"/>
      <c r="H621" s="12">
        <v>615</v>
      </c>
      <c r="I621" s="37">
        <v>81.739999999999995</v>
      </c>
      <c r="O621" s="12">
        <v>615</v>
      </c>
      <c r="P621" s="37">
        <v>374.24999999999994</v>
      </c>
      <c r="Q621"/>
      <c r="R621"/>
    </row>
    <row r="622" spans="1:18" x14ac:dyDescent="0.45">
      <c r="A622" s="2"/>
      <c r="B622" s="2"/>
      <c r="H622" s="12">
        <v>616</v>
      </c>
      <c r="I622" s="37">
        <v>74.55</v>
      </c>
      <c r="O622" s="12">
        <v>616</v>
      </c>
      <c r="P622" s="37">
        <v>-39.370000000000005</v>
      </c>
      <c r="Q622"/>
      <c r="R622"/>
    </row>
    <row r="623" spans="1:18" x14ac:dyDescent="0.45">
      <c r="A623" s="2"/>
      <c r="B623" s="2"/>
      <c r="H623" s="12">
        <v>617</v>
      </c>
      <c r="I623" s="37">
        <v>234.08000000000004</v>
      </c>
      <c r="O623" s="12">
        <v>617</v>
      </c>
      <c r="P623" s="37">
        <v>-23.450000000000003</v>
      </c>
      <c r="Q623"/>
      <c r="R623"/>
    </row>
    <row r="624" spans="1:18" x14ac:dyDescent="0.45">
      <c r="A624" s="2"/>
      <c r="B624" s="2"/>
      <c r="H624" s="12">
        <v>618</v>
      </c>
      <c r="I624" s="37">
        <v>41.40000000000002</v>
      </c>
      <c r="O624" s="12">
        <v>618</v>
      </c>
      <c r="P624" s="37">
        <v>63.540000000000006</v>
      </c>
      <c r="Q624"/>
      <c r="R624"/>
    </row>
    <row r="625" spans="1:18" x14ac:dyDescent="0.45">
      <c r="A625" s="2"/>
      <c r="B625" s="2"/>
      <c r="H625" s="12">
        <v>619</v>
      </c>
      <c r="I625" s="37">
        <v>-99.92</v>
      </c>
      <c r="O625" s="12">
        <v>619</v>
      </c>
      <c r="P625" s="37">
        <v>35.11999999999999</v>
      </c>
      <c r="Q625"/>
      <c r="R625"/>
    </row>
    <row r="626" spans="1:18" x14ac:dyDescent="0.45">
      <c r="A626" s="2"/>
      <c r="B626" s="2"/>
      <c r="H626" s="12">
        <v>620</v>
      </c>
      <c r="I626" s="37">
        <v>-60.2</v>
      </c>
      <c r="O626" s="12">
        <v>620</v>
      </c>
      <c r="P626" s="37">
        <v>232.36</v>
      </c>
      <c r="Q626"/>
      <c r="R626"/>
    </row>
    <row r="627" spans="1:18" x14ac:dyDescent="0.45">
      <c r="A627" s="2"/>
      <c r="B627" s="2"/>
      <c r="H627" s="12">
        <v>621</v>
      </c>
      <c r="I627" s="37">
        <v>-226.60000000000002</v>
      </c>
      <c r="O627" s="12">
        <v>621</v>
      </c>
      <c r="P627" s="37">
        <v>323.33</v>
      </c>
      <c r="Q627"/>
      <c r="R627"/>
    </row>
    <row r="628" spans="1:18" x14ac:dyDescent="0.45">
      <c r="A628" s="2"/>
      <c r="B628" s="2"/>
      <c r="H628" s="12">
        <v>622</v>
      </c>
      <c r="I628" s="37">
        <v>74.840000000000018</v>
      </c>
      <c r="O628" s="12">
        <v>622</v>
      </c>
      <c r="P628" s="37">
        <v>-53.2</v>
      </c>
      <c r="Q628"/>
      <c r="R628"/>
    </row>
    <row r="629" spans="1:18" x14ac:dyDescent="0.45">
      <c r="A629" s="2"/>
      <c r="B629" s="2"/>
      <c r="H629" s="12">
        <v>623</v>
      </c>
      <c r="I629" s="37">
        <v>-8.0900000000000034</v>
      </c>
      <c r="O629" s="12">
        <v>623</v>
      </c>
      <c r="P629" s="37">
        <v>-18.240000000000002</v>
      </c>
      <c r="Q629"/>
      <c r="R629"/>
    </row>
    <row r="630" spans="1:18" x14ac:dyDescent="0.45">
      <c r="A630" s="2"/>
      <c r="B630" s="2"/>
      <c r="H630" s="12">
        <v>624</v>
      </c>
      <c r="I630" s="37">
        <v>-11.200000000000003</v>
      </c>
      <c r="O630" s="12">
        <v>624</v>
      </c>
      <c r="P630" s="37">
        <v>-62.980000000000004</v>
      </c>
      <c r="Q630"/>
      <c r="R630"/>
    </row>
    <row r="631" spans="1:18" x14ac:dyDescent="0.45">
      <c r="A631" s="2"/>
      <c r="B631" s="2"/>
      <c r="H631" s="12">
        <v>625</v>
      </c>
      <c r="I631" s="37">
        <v>100.88000000000001</v>
      </c>
      <c r="O631" s="12">
        <v>625</v>
      </c>
      <c r="P631" s="37">
        <v>212.42000000000002</v>
      </c>
      <c r="Q631"/>
      <c r="R631"/>
    </row>
    <row r="632" spans="1:18" x14ac:dyDescent="0.45">
      <c r="A632" s="2"/>
      <c r="B632" s="2"/>
      <c r="H632" s="12">
        <v>626</v>
      </c>
      <c r="I632" s="37">
        <v>129.68</v>
      </c>
      <c r="O632" s="12">
        <v>626</v>
      </c>
      <c r="P632" s="37">
        <v>109.10000000000001</v>
      </c>
      <c r="Q632"/>
      <c r="R632"/>
    </row>
    <row r="633" spans="1:18" x14ac:dyDescent="0.45">
      <c r="A633" s="2"/>
      <c r="B633" s="2"/>
      <c r="H633" s="12">
        <v>627</v>
      </c>
      <c r="I633" s="37">
        <v>167.59999999999997</v>
      </c>
      <c r="O633" s="12">
        <v>627</v>
      </c>
      <c r="P633" s="37">
        <v>197.3</v>
      </c>
      <c r="Q633"/>
      <c r="R633"/>
    </row>
    <row r="634" spans="1:18" x14ac:dyDescent="0.45">
      <c r="A634" s="2"/>
      <c r="B634" s="2"/>
      <c r="H634" s="12">
        <v>628</v>
      </c>
      <c r="I634" s="37">
        <v>-212.70999999999998</v>
      </c>
      <c r="O634" s="12">
        <v>628</v>
      </c>
      <c r="P634" s="37">
        <v>-40.840000000000003</v>
      </c>
      <c r="Q634"/>
      <c r="R634"/>
    </row>
    <row r="635" spans="1:18" x14ac:dyDescent="0.45">
      <c r="A635" s="2"/>
      <c r="B635" s="2"/>
      <c r="H635" s="12">
        <v>629</v>
      </c>
      <c r="I635" s="37">
        <v>163.09999999999997</v>
      </c>
      <c r="O635" s="12">
        <v>629</v>
      </c>
      <c r="P635" s="37">
        <v>-3.4799999999999969</v>
      </c>
      <c r="Q635"/>
      <c r="R635"/>
    </row>
    <row r="636" spans="1:18" x14ac:dyDescent="0.45">
      <c r="A636" s="2"/>
      <c r="B636" s="2"/>
      <c r="H636" s="12">
        <v>630</v>
      </c>
      <c r="I636" s="37">
        <v>-36.050000000000004</v>
      </c>
      <c r="O636" s="12">
        <v>630</v>
      </c>
      <c r="P636" s="37">
        <v>143.89999999999998</v>
      </c>
      <c r="Q636"/>
      <c r="R636"/>
    </row>
    <row r="637" spans="1:18" x14ac:dyDescent="0.45">
      <c r="A637" s="2"/>
      <c r="B637" s="2"/>
      <c r="H637" s="12">
        <v>631</v>
      </c>
      <c r="I637" s="37">
        <v>15.679999999999993</v>
      </c>
      <c r="O637" s="12">
        <v>631</v>
      </c>
      <c r="P637" s="37">
        <v>-44.440000000000005</v>
      </c>
      <c r="Q637"/>
      <c r="R637"/>
    </row>
    <row r="638" spans="1:18" x14ac:dyDescent="0.45">
      <c r="A638" s="2"/>
      <c r="B638" s="2"/>
      <c r="H638" s="12">
        <v>632</v>
      </c>
      <c r="I638" s="37">
        <v>20.749999999999986</v>
      </c>
      <c r="O638" s="12">
        <v>632</v>
      </c>
      <c r="P638" s="37">
        <v>243.2</v>
      </c>
      <c r="Q638"/>
      <c r="R638"/>
    </row>
    <row r="639" spans="1:18" x14ac:dyDescent="0.45">
      <c r="A639" s="2"/>
      <c r="B639" s="2"/>
      <c r="H639" s="12">
        <v>633</v>
      </c>
      <c r="I639" s="37">
        <v>142</v>
      </c>
      <c r="O639" s="12">
        <v>633</v>
      </c>
      <c r="P639" s="37">
        <v>355.40000000000003</v>
      </c>
      <c r="Q639"/>
      <c r="R639"/>
    </row>
    <row r="640" spans="1:18" x14ac:dyDescent="0.45">
      <c r="A640" s="2"/>
      <c r="B640" s="2"/>
      <c r="H640" s="12">
        <v>634</v>
      </c>
      <c r="I640" s="37">
        <v>-147.94999999999999</v>
      </c>
      <c r="O640" s="12">
        <v>634</v>
      </c>
      <c r="P640" s="37">
        <v>379.54999999999995</v>
      </c>
      <c r="Q640"/>
      <c r="R640"/>
    </row>
    <row r="641" spans="1:18" x14ac:dyDescent="0.45">
      <c r="A641" s="2"/>
      <c r="B641" s="2"/>
      <c r="H641" s="12">
        <v>635</v>
      </c>
      <c r="I641" s="37">
        <v>83.999999999999986</v>
      </c>
      <c r="O641" s="12">
        <v>635</v>
      </c>
      <c r="P641" s="37">
        <v>84.049999999999969</v>
      </c>
      <c r="Q641"/>
      <c r="R641"/>
    </row>
    <row r="642" spans="1:18" x14ac:dyDescent="0.45">
      <c r="A642" s="2"/>
      <c r="B642" s="2"/>
      <c r="H642" s="12">
        <v>636</v>
      </c>
      <c r="I642" s="37">
        <v>90.959999999999965</v>
      </c>
      <c r="O642" s="12">
        <v>636</v>
      </c>
      <c r="P642" s="37">
        <v>156.56</v>
      </c>
      <c r="Q642"/>
      <c r="R642"/>
    </row>
    <row r="643" spans="1:18" x14ac:dyDescent="0.45">
      <c r="A643" s="2"/>
      <c r="B643" s="2"/>
      <c r="H643" s="12">
        <v>637</v>
      </c>
      <c r="I643" s="37">
        <v>24.200000000000003</v>
      </c>
      <c r="O643" s="12">
        <v>637</v>
      </c>
      <c r="P643" s="37">
        <v>-5.9499999999999957</v>
      </c>
      <c r="Q643"/>
      <c r="R643"/>
    </row>
    <row r="644" spans="1:18" x14ac:dyDescent="0.45">
      <c r="A644" s="2"/>
      <c r="B644" s="2"/>
      <c r="H644" s="12">
        <v>638</v>
      </c>
      <c r="I644" s="37">
        <v>164.15999999999997</v>
      </c>
      <c r="O644" s="12">
        <v>638</v>
      </c>
      <c r="P644" s="37">
        <v>9.6599999999999895</v>
      </c>
      <c r="Q644"/>
      <c r="R644"/>
    </row>
    <row r="645" spans="1:18" x14ac:dyDescent="0.45">
      <c r="A645" s="2"/>
      <c r="B645" s="2"/>
      <c r="H645" s="12">
        <v>639</v>
      </c>
      <c r="I645" s="37">
        <v>101.99999999999996</v>
      </c>
      <c r="O645" s="12">
        <v>639</v>
      </c>
      <c r="P645" s="37">
        <v>49.490000000000009</v>
      </c>
      <c r="Q645"/>
      <c r="R645"/>
    </row>
    <row r="646" spans="1:18" x14ac:dyDescent="0.45">
      <c r="A646" s="2"/>
      <c r="B646" s="2"/>
      <c r="H646" s="12">
        <v>640</v>
      </c>
      <c r="I646" s="37">
        <v>56.550000000000011</v>
      </c>
      <c r="O646" s="12">
        <v>640</v>
      </c>
      <c r="P646" s="37">
        <v>-87.67</v>
      </c>
      <c r="Q646"/>
      <c r="R646"/>
    </row>
    <row r="647" spans="1:18" x14ac:dyDescent="0.45">
      <c r="A647" s="2"/>
      <c r="B647" s="2"/>
      <c r="H647" s="12">
        <v>641</v>
      </c>
      <c r="I647" s="37">
        <v>69.109999999999985</v>
      </c>
      <c r="O647" s="12">
        <v>641</v>
      </c>
      <c r="P647" s="37">
        <v>-2.3000000000000043</v>
      </c>
      <c r="Q647"/>
      <c r="R647"/>
    </row>
    <row r="648" spans="1:18" x14ac:dyDescent="0.45">
      <c r="A648" s="2"/>
      <c r="B648" s="2"/>
      <c r="H648" s="12">
        <v>642</v>
      </c>
      <c r="I648" s="37">
        <v>374</v>
      </c>
      <c r="O648" s="12">
        <v>642</v>
      </c>
      <c r="P648" s="37">
        <v>124.73999999999995</v>
      </c>
      <c r="Q648"/>
      <c r="R648"/>
    </row>
    <row r="649" spans="1:18" x14ac:dyDescent="0.45">
      <c r="A649" s="2"/>
      <c r="B649" s="2"/>
      <c r="H649" s="12">
        <v>643</v>
      </c>
      <c r="I649" s="37">
        <v>-83.52000000000001</v>
      </c>
      <c r="O649" s="12">
        <v>643</v>
      </c>
      <c r="P649" s="37">
        <v>146.47999999999996</v>
      </c>
      <c r="Q649"/>
      <c r="R649"/>
    </row>
    <row r="650" spans="1:18" x14ac:dyDescent="0.45">
      <c r="A650" s="2"/>
      <c r="B650" s="2"/>
      <c r="H650" s="12">
        <v>644</v>
      </c>
      <c r="I650" s="37">
        <v>11.060000000000002</v>
      </c>
      <c r="O650" s="12">
        <v>644</v>
      </c>
      <c r="P650" s="37">
        <v>166.22000000000003</v>
      </c>
      <c r="Q650"/>
      <c r="R650"/>
    </row>
    <row r="651" spans="1:18" x14ac:dyDescent="0.45">
      <c r="A651" s="2"/>
      <c r="B651" s="2"/>
      <c r="H651" s="12">
        <v>645</v>
      </c>
      <c r="I651" s="37">
        <v>-64.080000000000013</v>
      </c>
      <c r="O651" s="12">
        <v>645</v>
      </c>
      <c r="P651" s="37">
        <v>88.24</v>
      </c>
      <c r="Q651"/>
      <c r="R651"/>
    </row>
    <row r="652" spans="1:18" x14ac:dyDescent="0.45">
      <c r="A652" s="2"/>
      <c r="B652" s="2"/>
      <c r="H652" s="12">
        <v>646</v>
      </c>
      <c r="I652" s="37">
        <v>-36.400000000000006</v>
      </c>
      <c r="O652" s="12">
        <v>646</v>
      </c>
      <c r="P652" s="37">
        <v>-1.1700000000000088</v>
      </c>
      <c r="Q652"/>
      <c r="R652"/>
    </row>
    <row r="653" spans="1:18" x14ac:dyDescent="0.45">
      <c r="A653" s="2"/>
      <c r="B653" s="2"/>
      <c r="H653" s="12">
        <v>647</v>
      </c>
      <c r="I653" s="37">
        <v>19.839999999999989</v>
      </c>
      <c r="O653" s="12">
        <v>647</v>
      </c>
      <c r="P653" s="37">
        <v>169</v>
      </c>
      <c r="Q653"/>
      <c r="R653"/>
    </row>
    <row r="654" spans="1:18" x14ac:dyDescent="0.45">
      <c r="A654" s="2"/>
      <c r="B654" s="2"/>
      <c r="H654" s="12">
        <v>648</v>
      </c>
      <c r="I654" s="37">
        <v>30.499999999999972</v>
      </c>
      <c r="O654" s="12">
        <v>648</v>
      </c>
      <c r="P654" s="37">
        <v>201.07999999999998</v>
      </c>
      <c r="Q654"/>
      <c r="R654"/>
    </row>
    <row r="655" spans="1:18" x14ac:dyDescent="0.45">
      <c r="A655" s="2"/>
      <c r="B655" s="2"/>
      <c r="H655" s="12">
        <v>649</v>
      </c>
      <c r="I655" s="37">
        <v>318.99</v>
      </c>
      <c r="O655" s="12">
        <v>649</v>
      </c>
      <c r="P655" s="37">
        <v>149.23999999999995</v>
      </c>
      <c r="Q655"/>
      <c r="R655"/>
    </row>
    <row r="656" spans="1:18" x14ac:dyDescent="0.45">
      <c r="A656" s="2"/>
      <c r="B656" s="2"/>
      <c r="H656" s="12">
        <v>650</v>
      </c>
      <c r="I656" s="37">
        <v>-39.31</v>
      </c>
      <c r="O656" s="12">
        <v>650</v>
      </c>
      <c r="P656" s="37">
        <v>319.92</v>
      </c>
      <c r="Q656"/>
      <c r="R656"/>
    </row>
    <row r="657" spans="1:18" x14ac:dyDescent="0.45">
      <c r="A657" s="2"/>
      <c r="B657" s="2"/>
      <c r="H657" s="12">
        <v>651</v>
      </c>
      <c r="I657" s="37">
        <v>12.879999999999995</v>
      </c>
      <c r="O657" s="12">
        <v>651</v>
      </c>
      <c r="P657" s="37">
        <v>180.27999999999997</v>
      </c>
      <c r="Q657"/>
      <c r="R657"/>
    </row>
    <row r="658" spans="1:18" x14ac:dyDescent="0.45">
      <c r="A658" s="2"/>
      <c r="B658" s="2"/>
      <c r="H658" s="12">
        <v>652</v>
      </c>
      <c r="I658" s="37">
        <v>29.539999999999992</v>
      </c>
      <c r="O658" s="12">
        <v>652</v>
      </c>
      <c r="P658" s="37">
        <v>307.88</v>
      </c>
      <c r="Q658"/>
      <c r="R658"/>
    </row>
    <row r="659" spans="1:18" x14ac:dyDescent="0.45">
      <c r="A659" s="2"/>
      <c r="B659" s="2"/>
      <c r="H659" s="12">
        <v>653</v>
      </c>
      <c r="I659" s="37">
        <v>31.899999999999991</v>
      </c>
      <c r="O659" s="12">
        <v>653</v>
      </c>
      <c r="P659" s="37">
        <v>34.28</v>
      </c>
      <c r="Q659"/>
      <c r="R659"/>
    </row>
    <row r="660" spans="1:18" x14ac:dyDescent="0.45">
      <c r="A660" s="2"/>
      <c r="B660" s="2"/>
      <c r="H660" s="12">
        <v>654</v>
      </c>
      <c r="I660" s="37">
        <v>172.48000000000002</v>
      </c>
      <c r="O660" s="12">
        <v>654</v>
      </c>
      <c r="P660" s="37">
        <v>69.850000000000009</v>
      </c>
      <c r="Q660"/>
      <c r="R660"/>
    </row>
    <row r="661" spans="1:18" x14ac:dyDescent="0.45">
      <c r="A661" s="2"/>
      <c r="B661" s="2"/>
      <c r="H661" s="12">
        <v>655</v>
      </c>
      <c r="I661" s="37">
        <v>180.53999999999996</v>
      </c>
      <c r="O661" s="12">
        <v>655</v>
      </c>
      <c r="P661" s="37">
        <v>-31.880000000000006</v>
      </c>
      <c r="Q661"/>
      <c r="R661"/>
    </row>
    <row r="662" spans="1:18" x14ac:dyDescent="0.45">
      <c r="A662" s="2"/>
      <c r="B662" s="2"/>
      <c r="H662" s="12">
        <v>656</v>
      </c>
      <c r="I662" s="37">
        <v>10.639999999999993</v>
      </c>
      <c r="O662" s="12">
        <v>656</v>
      </c>
      <c r="P662" s="37">
        <v>277.12999999999994</v>
      </c>
      <c r="Q662"/>
      <c r="R662"/>
    </row>
    <row r="663" spans="1:18" x14ac:dyDescent="0.45">
      <c r="A663" s="2"/>
      <c r="B663" s="2"/>
      <c r="H663" s="12">
        <v>657</v>
      </c>
      <c r="I663" s="37">
        <v>-44.900000000000006</v>
      </c>
      <c r="O663" s="12">
        <v>657</v>
      </c>
      <c r="P663" s="37">
        <v>239.89</v>
      </c>
      <c r="Q663"/>
      <c r="R663"/>
    </row>
    <row r="664" spans="1:18" x14ac:dyDescent="0.45">
      <c r="A664" s="2"/>
      <c r="B664" s="2"/>
      <c r="H664" s="12">
        <v>658</v>
      </c>
      <c r="I664" s="37">
        <v>81.52</v>
      </c>
      <c r="O664" s="12">
        <v>658</v>
      </c>
      <c r="P664" s="37">
        <v>304.0100000000001</v>
      </c>
      <c r="Q664"/>
      <c r="R664"/>
    </row>
    <row r="665" spans="1:18" x14ac:dyDescent="0.45">
      <c r="A665" s="2"/>
      <c r="B665" s="2"/>
      <c r="H665" s="12">
        <v>659</v>
      </c>
      <c r="I665" s="37">
        <v>66.77</v>
      </c>
      <c r="O665" s="12">
        <v>659</v>
      </c>
      <c r="P665" s="37">
        <v>-14.590000000000011</v>
      </c>
      <c r="Q665"/>
      <c r="R665"/>
    </row>
    <row r="666" spans="1:18" x14ac:dyDescent="0.45">
      <c r="A666" s="2"/>
      <c r="B666" s="2"/>
      <c r="H666" s="12">
        <v>660</v>
      </c>
      <c r="I666" s="37">
        <v>152.01999999999998</v>
      </c>
      <c r="O666" s="12">
        <v>660</v>
      </c>
      <c r="P666" s="37">
        <v>99.2</v>
      </c>
      <c r="Q666"/>
      <c r="R666"/>
    </row>
    <row r="667" spans="1:18" x14ac:dyDescent="0.45">
      <c r="A667" s="2"/>
      <c r="B667" s="2"/>
      <c r="H667" s="12">
        <v>661</v>
      </c>
      <c r="I667" s="37">
        <v>22.759999999999991</v>
      </c>
      <c r="O667" s="12">
        <v>661</v>
      </c>
      <c r="P667" s="37">
        <v>-10.36</v>
      </c>
      <c r="Q667"/>
      <c r="R667"/>
    </row>
    <row r="668" spans="1:18" x14ac:dyDescent="0.45">
      <c r="A668" s="2"/>
      <c r="B668" s="2"/>
      <c r="H668" s="12">
        <v>662</v>
      </c>
      <c r="I668" s="37">
        <v>77.48</v>
      </c>
      <c r="O668" s="12">
        <v>662</v>
      </c>
      <c r="P668" s="37">
        <v>213.59999999999997</v>
      </c>
      <c r="Q668"/>
      <c r="R668"/>
    </row>
    <row r="669" spans="1:18" x14ac:dyDescent="0.45">
      <c r="A669" s="2"/>
      <c r="B669" s="2"/>
      <c r="H669" s="12">
        <v>663</v>
      </c>
      <c r="I669" s="37">
        <v>135.91999999999996</v>
      </c>
      <c r="O669" s="12">
        <v>663</v>
      </c>
      <c r="P669" s="37">
        <v>119.06</v>
      </c>
      <c r="Q669"/>
      <c r="R669"/>
    </row>
    <row r="670" spans="1:18" x14ac:dyDescent="0.45">
      <c r="A670" s="2"/>
      <c r="B670" s="2"/>
      <c r="H670" s="12">
        <v>664</v>
      </c>
      <c r="I670" s="37">
        <v>103.2</v>
      </c>
      <c r="O670" s="12">
        <v>664</v>
      </c>
      <c r="P670" s="37">
        <v>178.57</v>
      </c>
      <c r="Q670"/>
      <c r="R670"/>
    </row>
    <row r="671" spans="1:18" x14ac:dyDescent="0.45">
      <c r="A671" s="2"/>
      <c r="B671" s="2"/>
      <c r="H671" s="12">
        <v>665</v>
      </c>
      <c r="I671" s="37">
        <v>-53.2</v>
      </c>
      <c r="O671" s="12">
        <v>665</v>
      </c>
      <c r="P671" s="37">
        <v>151.47999999999996</v>
      </c>
      <c r="Q671"/>
      <c r="R671"/>
    </row>
    <row r="672" spans="1:18" x14ac:dyDescent="0.45">
      <c r="A672" s="2"/>
      <c r="B672" s="2"/>
      <c r="H672" s="12">
        <v>666</v>
      </c>
      <c r="I672" s="37">
        <v>-72.28</v>
      </c>
      <c r="O672" s="12">
        <v>666</v>
      </c>
      <c r="P672" s="37">
        <v>58.64</v>
      </c>
      <c r="Q672"/>
      <c r="R672"/>
    </row>
    <row r="673" spans="1:18" x14ac:dyDescent="0.45">
      <c r="A673" s="2"/>
      <c r="B673" s="2"/>
      <c r="H673" s="12">
        <v>667</v>
      </c>
      <c r="I673" s="37">
        <v>53.660000000000011</v>
      </c>
      <c r="O673" s="12">
        <v>667</v>
      </c>
      <c r="P673" s="37">
        <v>-79.849999999999994</v>
      </c>
      <c r="Q673"/>
      <c r="R673"/>
    </row>
    <row r="674" spans="1:18" x14ac:dyDescent="0.45">
      <c r="A674" s="2"/>
      <c r="B674" s="2"/>
      <c r="H674" s="12">
        <v>668</v>
      </c>
      <c r="I674" s="37">
        <v>166.27999999999997</v>
      </c>
      <c r="O674" s="12">
        <v>668</v>
      </c>
      <c r="P674" s="37">
        <v>-22</v>
      </c>
      <c r="Q674"/>
      <c r="R674"/>
    </row>
    <row r="675" spans="1:18" x14ac:dyDescent="0.45">
      <c r="A675" s="2"/>
      <c r="B675" s="2"/>
      <c r="H675" s="12">
        <v>669</v>
      </c>
      <c r="I675" s="37">
        <v>-79.72</v>
      </c>
      <c r="O675" s="12">
        <v>669</v>
      </c>
      <c r="P675" s="37">
        <v>-68.290000000000006</v>
      </c>
      <c r="Q675"/>
      <c r="R675"/>
    </row>
    <row r="676" spans="1:18" x14ac:dyDescent="0.45">
      <c r="A676" s="2"/>
      <c r="B676" s="2"/>
      <c r="H676" s="12">
        <v>670</v>
      </c>
      <c r="I676" s="37">
        <v>200.02999999999997</v>
      </c>
      <c r="O676" s="12">
        <v>670</v>
      </c>
      <c r="P676" s="37">
        <v>196.7</v>
      </c>
      <c r="Q676"/>
      <c r="R676"/>
    </row>
    <row r="677" spans="1:18" x14ac:dyDescent="0.45">
      <c r="A677" s="2"/>
      <c r="B677" s="2"/>
      <c r="H677" s="12">
        <v>671</v>
      </c>
      <c r="I677" s="37">
        <v>64.28</v>
      </c>
      <c r="O677" s="12">
        <v>671</v>
      </c>
      <c r="P677" s="37">
        <v>-86.14</v>
      </c>
      <c r="Q677"/>
      <c r="R677"/>
    </row>
    <row r="678" spans="1:18" x14ac:dyDescent="0.45">
      <c r="A678" s="2"/>
      <c r="B678" s="2"/>
      <c r="H678" s="12">
        <v>672</v>
      </c>
      <c r="I678" s="37">
        <v>-53.2</v>
      </c>
      <c r="O678" s="12">
        <v>672</v>
      </c>
      <c r="P678" s="37">
        <v>21.680000000000007</v>
      </c>
      <c r="Q678"/>
      <c r="R678"/>
    </row>
    <row r="679" spans="1:18" x14ac:dyDescent="0.45">
      <c r="A679" s="2"/>
      <c r="B679" s="2"/>
      <c r="H679" s="12">
        <v>673</v>
      </c>
      <c r="I679" s="37">
        <v>240.62</v>
      </c>
      <c r="O679" s="12">
        <v>673</v>
      </c>
      <c r="P679" s="37">
        <v>-23.560000000000006</v>
      </c>
      <c r="Q679"/>
      <c r="R679"/>
    </row>
    <row r="680" spans="1:18" x14ac:dyDescent="0.45">
      <c r="A680" s="2"/>
      <c r="B680" s="2"/>
      <c r="H680" s="12">
        <v>674</v>
      </c>
      <c r="I680" s="37">
        <v>48.499999999999986</v>
      </c>
      <c r="O680" s="12">
        <v>674</v>
      </c>
      <c r="P680" s="37">
        <v>33.379999999999995</v>
      </c>
      <c r="Q680"/>
      <c r="R680"/>
    </row>
    <row r="681" spans="1:18" x14ac:dyDescent="0.45">
      <c r="A681" s="2"/>
      <c r="B681" s="2"/>
      <c r="H681" s="12">
        <v>675</v>
      </c>
      <c r="I681" s="37">
        <v>-163.09</v>
      </c>
      <c r="O681" s="12">
        <v>675</v>
      </c>
      <c r="P681" s="37">
        <v>-14.810000000000009</v>
      </c>
      <c r="Q681"/>
      <c r="R681"/>
    </row>
    <row r="682" spans="1:18" x14ac:dyDescent="0.45">
      <c r="A682" s="2"/>
      <c r="B682" s="2"/>
      <c r="H682" s="12">
        <v>676</v>
      </c>
      <c r="I682" s="37">
        <v>-35.600000000000009</v>
      </c>
      <c r="O682" s="12">
        <v>676</v>
      </c>
      <c r="P682" s="37">
        <v>-64.84</v>
      </c>
      <c r="Q682"/>
      <c r="R682"/>
    </row>
    <row r="683" spans="1:18" x14ac:dyDescent="0.45">
      <c r="A683" s="2"/>
      <c r="B683" s="2"/>
      <c r="H683" s="12">
        <v>677</v>
      </c>
      <c r="I683" s="37">
        <v>41.329999999999984</v>
      </c>
      <c r="O683" s="12">
        <v>677</v>
      </c>
      <c r="P683" s="37">
        <v>186.60000000000002</v>
      </c>
      <c r="Q683"/>
      <c r="R683"/>
    </row>
    <row r="684" spans="1:18" x14ac:dyDescent="0.45">
      <c r="A684" s="2"/>
      <c r="B684" s="2"/>
      <c r="H684" s="12">
        <v>678</v>
      </c>
      <c r="I684" s="37">
        <v>115.92</v>
      </c>
      <c r="O684" s="12">
        <v>678</v>
      </c>
      <c r="P684" s="37">
        <v>88.320000000000007</v>
      </c>
      <c r="Q684"/>
      <c r="R684"/>
    </row>
    <row r="685" spans="1:18" x14ac:dyDescent="0.45">
      <c r="A685" s="2"/>
      <c r="B685" s="2"/>
      <c r="H685" s="12">
        <v>679</v>
      </c>
      <c r="I685" s="37">
        <v>-53.2</v>
      </c>
      <c r="O685" s="12">
        <v>679</v>
      </c>
      <c r="P685" s="37">
        <v>-68.38</v>
      </c>
      <c r="Q685"/>
      <c r="R685"/>
    </row>
    <row r="686" spans="1:18" x14ac:dyDescent="0.45">
      <c r="A686" s="2"/>
      <c r="B686" s="2"/>
      <c r="H686" s="12">
        <v>680</v>
      </c>
      <c r="I686" s="37">
        <v>19.200000000000003</v>
      </c>
      <c r="O686" s="12">
        <v>680</v>
      </c>
      <c r="P686" s="37">
        <v>9.6799999999999926</v>
      </c>
      <c r="Q686"/>
      <c r="R686"/>
    </row>
    <row r="687" spans="1:18" x14ac:dyDescent="0.45">
      <c r="A687" s="2"/>
      <c r="B687" s="2"/>
      <c r="H687" s="12">
        <v>681</v>
      </c>
      <c r="I687" s="37">
        <v>59.299999999999983</v>
      </c>
      <c r="O687" s="12">
        <v>681</v>
      </c>
      <c r="P687" s="37">
        <v>36.289999999999992</v>
      </c>
      <c r="Q687"/>
      <c r="R687"/>
    </row>
    <row r="688" spans="1:18" x14ac:dyDescent="0.45">
      <c r="A688" s="2"/>
      <c r="B688" s="2"/>
      <c r="H688" s="12">
        <v>682</v>
      </c>
      <c r="I688" s="37">
        <v>179.8</v>
      </c>
      <c r="O688" s="12">
        <v>682</v>
      </c>
      <c r="P688" s="37">
        <v>297.15999999999997</v>
      </c>
      <c r="Q688"/>
      <c r="R688"/>
    </row>
    <row r="689" spans="1:18" x14ac:dyDescent="0.45">
      <c r="A689" s="2"/>
      <c r="B689" s="2"/>
      <c r="H689" s="12">
        <v>683</v>
      </c>
      <c r="I689" s="37">
        <v>48.44</v>
      </c>
      <c r="O689" s="12">
        <v>683</v>
      </c>
      <c r="P689" s="37">
        <v>126.25</v>
      </c>
      <c r="Q689"/>
      <c r="R689"/>
    </row>
    <row r="690" spans="1:18" x14ac:dyDescent="0.45">
      <c r="A690" s="2"/>
      <c r="B690" s="2"/>
      <c r="H690" s="12">
        <v>684</v>
      </c>
      <c r="I690" s="37">
        <v>-174.10000000000002</v>
      </c>
      <c r="O690" s="12">
        <v>684</v>
      </c>
      <c r="P690" s="37">
        <v>-37.900000000000006</v>
      </c>
      <c r="Q690"/>
      <c r="R690"/>
    </row>
    <row r="691" spans="1:18" x14ac:dyDescent="0.45">
      <c r="A691" s="2"/>
      <c r="B691" s="2"/>
      <c r="H691" s="12">
        <v>685</v>
      </c>
      <c r="I691" s="37">
        <v>228.01</v>
      </c>
      <c r="O691" s="12">
        <v>685</v>
      </c>
      <c r="P691" s="37">
        <v>29.839999999999989</v>
      </c>
      <c r="Q691"/>
      <c r="R691"/>
    </row>
    <row r="692" spans="1:18" x14ac:dyDescent="0.45">
      <c r="A692" s="2"/>
      <c r="B692" s="2"/>
      <c r="H692" s="12">
        <v>686</v>
      </c>
      <c r="I692" s="37">
        <v>181.7</v>
      </c>
      <c r="O692" s="12">
        <v>686</v>
      </c>
      <c r="P692" s="37">
        <v>143.77999999999997</v>
      </c>
      <c r="Q692"/>
      <c r="R692"/>
    </row>
    <row r="693" spans="1:18" x14ac:dyDescent="0.45">
      <c r="A693" s="2"/>
      <c r="B693" s="2"/>
      <c r="H693" s="12">
        <v>687</v>
      </c>
      <c r="I693" s="37">
        <v>65.800000000000011</v>
      </c>
      <c r="O693" s="12">
        <v>687</v>
      </c>
      <c r="P693" s="37">
        <v>42.400000000000006</v>
      </c>
      <c r="Q693"/>
      <c r="R693"/>
    </row>
    <row r="694" spans="1:18" x14ac:dyDescent="0.45">
      <c r="A694" s="2"/>
      <c r="B694" s="2"/>
      <c r="H694" s="12">
        <v>688</v>
      </c>
      <c r="I694" s="37">
        <v>86.54</v>
      </c>
      <c r="O694" s="12">
        <v>688</v>
      </c>
      <c r="P694" s="37">
        <v>72.079999999999984</v>
      </c>
      <c r="Q694"/>
      <c r="R694"/>
    </row>
    <row r="695" spans="1:18" x14ac:dyDescent="0.45">
      <c r="A695" s="2"/>
      <c r="B695" s="2"/>
      <c r="H695" s="12">
        <v>689</v>
      </c>
      <c r="I695" s="37">
        <v>216.08000000000004</v>
      </c>
      <c r="O695" s="12">
        <v>689</v>
      </c>
      <c r="P695" s="37">
        <v>-46.760000000000005</v>
      </c>
      <c r="Q695"/>
      <c r="R695"/>
    </row>
    <row r="696" spans="1:18" x14ac:dyDescent="0.45">
      <c r="A696" s="2"/>
      <c r="B696" s="2"/>
      <c r="H696" s="12">
        <v>690</v>
      </c>
      <c r="I696" s="37">
        <v>69.859999999999985</v>
      </c>
      <c r="O696" s="12">
        <v>690</v>
      </c>
      <c r="P696" s="37">
        <v>319.55</v>
      </c>
      <c r="Q696"/>
      <c r="R696"/>
    </row>
    <row r="697" spans="1:18" x14ac:dyDescent="0.45">
      <c r="A697" s="2"/>
      <c r="B697" s="2"/>
      <c r="H697" s="12">
        <v>691</v>
      </c>
      <c r="I697" s="37">
        <v>109.87999999999998</v>
      </c>
      <c r="O697" s="12">
        <v>691</v>
      </c>
      <c r="P697" s="37">
        <v>97.519999999999968</v>
      </c>
      <c r="Q697"/>
      <c r="R697"/>
    </row>
    <row r="698" spans="1:18" x14ac:dyDescent="0.45">
      <c r="A698" s="2"/>
      <c r="B698" s="2"/>
      <c r="H698" s="12">
        <v>692</v>
      </c>
      <c r="I698" s="37">
        <v>-118.14</v>
      </c>
      <c r="O698" s="12">
        <v>692</v>
      </c>
      <c r="P698" s="37">
        <v>-90.010000000000019</v>
      </c>
      <c r="Q698"/>
      <c r="R698"/>
    </row>
    <row r="699" spans="1:18" x14ac:dyDescent="0.45">
      <c r="A699" s="2"/>
      <c r="B699" s="2"/>
      <c r="H699" s="12">
        <v>693</v>
      </c>
      <c r="I699" s="37">
        <v>102.05</v>
      </c>
      <c r="O699" s="12">
        <v>693</v>
      </c>
      <c r="P699" s="37">
        <v>5.8400000000000034</v>
      </c>
      <c r="Q699"/>
      <c r="R699"/>
    </row>
    <row r="700" spans="1:18" x14ac:dyDescent="0.45">
      <c r="A700" s="2"/>
      <c r="B700" s="2"/>
      <c r="H700" s="12">
        <v>694</v>
      </c>
      <c r="I700" s="37">
        <v>306.8</v>
      </c>
      <c r="O700" s="12">
        <v>694</v>
      </c>
      <c r="P700" s="37">
        <v>19.759999999999991</v>
      </c>
      <c r="Q700"/>
      <c r="R700"/>
    </row>
    <row r="701" spans="1:18" x14ac:dyDescent="0.45">
      <c r="A701" s="2"/>
      <c r="B701" s="2"/>
      <c r="H701" s="12">
        <v>695</v>
      </c>
      <c r="I701" s="37">
        <v>148.29999999999995</v>
      </c>
      <c r="O701" s="12">
        <v>695</v>
      </c>
      <c r="P701" s="37">
        <v>-22.100000000000005</v>
      </c>
      <c r="Q701"/>
      <c r="R701"/>
    </row>
    <row r="702" spans="1:18" x14ac:dyDescent="0.45">
      <c r="A702" s="2"/>
      <c r="B702" s="2"/>
      <c r="H702" s="12">
        <v>696</v>
      </c>
      <c r="I702" s="37">
        <v>173.72000000000003</v>
      </c>
      <c r="O702" s="12">
        <v>696</v>
      </c>
      <c r="P702" s="37">
        <v>11.600000000000009</v>
      </c>
      <c r="Q702"/>
      <c r="R702"/>
    </row>
    <row r="703" spans="1:18" x14ac:dyDescent="0.45">
      <c r="A703" s="2"/>
      <c r="B703" s="2"/>
      <c r="H703" s="12">
        <v>697</v>
      </c>
      <c r="I703" s="37">
        <v>54.70999999999998</v>
      </c>
      <c r="O703" s="12">
        <v>697</v>
      </c>
      <c r="P703" s="37">
        <v>104.27999999999999</v>
      </c>
      <c r="Q703"/>
      <c r="R703"/>
    </row>
    <row r="704" spans="1:18" x14ac:dyDescent="0.45">
      <c r="A704" s="2"/>
      <c r="B704" s="2"/>
      <c r="H704" s="12">
        <v>698</v>
      </c>
      <c r="I704" s="37">
        <v>100.84999999999998</v>
      </c>
      <c r="O704" s="12">
        <v>698</v>
      </c>
      <c r="P704" s="37">
        <v>-92.56</v>
      </c>
      <c r="Q704"/>
      <c r="R704"/>
    </row>
    <row r="705" spans="1:18" x14ac:dyDescent="0.45">
      <c r="A705" s="2"/>
      <c r="B705" s="2"/>
      <c r="H705" s="12">
        <v>699</v>
      </c>
      <c r="I705" s="37">
        <v>311.79999999999995</v>
      </c>
      <c r="O705" s="12">
        <v>699</v>
      </c>
      <c r="P705" s="37">
        <v>204.32</v>
      </c>
      <c r="Q705"/>
      <c r="R705"/>
    </row>
    <row r="706" spans="1:18" x14ac:dyDescent="0.45">
      <c r="A706" s="2"/>
      <c r="B706" s="2"/>
      <c r="H706" s="12">
        <v>700</v>
      </c>
      <c r="I706" s="37">
        <v>42.8</v>
      </c>
      <c r="O706" s="12">
        <v>700</v>
      </c>
      <c r="P706" s="37">
        <v>-80.320000000000007</v>
      </c>
      <c r="Q706"/>
      <c r="R706"/>
    </row>
    <row r="707" spans="1:18" x14ac:dyDescent="0.45">
      <c r="A707" s="2"/>
      <c r="B707" s="2"/>
      <c r="H707" s="12">
        <v>701</v>
      </c>
      <c r="I707" s="37">
        <v>-40.180000000000007</v>
      </c>
      <c r="O707" s="12">
        <v>701</v>
      </c>
      <c r="P707" s="37">
        <v>423.96000000000004</v>
      </c>
      <c r="Q707"/>
      <c r="R707"/>
    </row>
    <row r="708" spans="1:18" x14ac:dyDescent="0.45">
      <c r="A708" s="2"/>
      <c r="B708" s="2"/>
      <c r="H708" s="12">
        <v>702</v>
      </c>
      <c r="I708" s="37">
        <v>167.57999999999998</v>
      </c>
      <c r="O708" s="12">
        <v>702</v>
      </c>
      <c r="P708" s="37">
        <v>215.2</v>
      </c>
      <c r="Q708"/>
      <c r="R708"/>
    </row>
    <row r="709" spans="1:18" x14ac:dyDescent="0.45">
      <c r="A709" s="2"/>
      <c r="B709" s="2"/>
      <c r="H709" s="12">
        <v>703</v>
      </c>
      <c r="I709" s="37">
        <v>-41.71</v>
      </c>
      <c r="O709" s="12">
        <v>703</v>
      </c>
      <c r="P709" s="37">
        <v>-119.60000000000001</v>
      </c>
      <c r="Q709"/>
      <c r="R709"/>
    </row>
    <row r="710" spans="1:18" x14ac:dyDescent="0.45">
      <c r="A710" s="2"/>
      <c r="B710" s="2"/>
      <c r="H710" s="12">
        <v>704</v>
      </c>
      <c r="I710" s="37">
        <v>-15.700000000000003</v>
      </c>
      <c r="O710" s="12">
        <v>704</v>
      </c>
      <c r="P710" s="37">
        <v>35.899999999999991</v>
      </c>
      <c r="Q710"/>
      <c r="R710"/>
    </row>
    <row r="711" spans="1:18" x14ac:dyDescent="0.45">
      <c r="A711" s="2"/>
      <c r="B711" s="2"/>
      <c r="H711" s="12">
        <v>705</v>
      </c>
      <c r="I711" s="37">
        <v>106.75000000000001</v>
      </c>
      <c r="O711" s="12">
        <v>705</v>
      </c>
      <c r="P711" s="37">
        <v>341.88</v>
      </c>
      <c r="Q711"/>
      <c r="R711"/>
    </row>
    <row r="712" spans="1:18" x14ac:dyDescent="0.45">
      <c r="A712" s="2"/>
      <c r="B712" s="2"/>
      <c r="H712" s="12">
        <v>706</v>
      </c>
      <c r="I712" s="37">
        <v>10.039999999999992</v>
      </c>
      <c r="O712" s="12">
        <v>706</v>
      </c>
      <c r="P712" s="37">
        <v>-71.760000000000005</v>
      </c>
      <c r="Q712"/>
      <c r="R712"/>
    </row>
    <row r="713" spans="1:18" x14ac:dyDescent="0.45">
      <c r="A713" s="2"/>
      <c r="B713" s="2"/>
      <c r="H713" s="12">
        <v>707</v>
      </c>
      <c r="I713" s="37">
        <v>36.299999999999997</v>
      </c>
      <c r="O713" s="12">
        <v>707</v>
      </c>
      <c r="P713" s="37">
        <v>238.94</v>
      </c>
      <c r="Q713"/>
      <c r="R713"/>
    </row>
    <row r="714" spans="1:18" x14ac:dyDescent="0.45">
      <c r="A714" s="2"/>
      <c r="B714" s="2"/>
      <c r="H714" s="12">
        <v>708</v>
      </c>
      <c r="I714" s="37">
        <v>60.319999999999979</v>
      </c>
      <c r="O714" s="12">
        <v>708</v>
      </c>
      <c r="P714" s="37">
        <v>165.68</v>
      </c>
      <c r="Q714"/>
      <c r="R714"/>
    </row>
    <row r="715" spans="1:18" x14ac:dyDescent="0.45">
      <c r="A715" s="2"/>
      <c r="B715" s="2"/>
      <c r="H715" s="12">
        <v>709</v>
      </c>
      <c r="I715" s="37">
        <v>-16.100000000000001</v>
      </c>
      <c r="O715" s="12">
        <v>709</v>
      </c>
      <c r="P715" s="37">
        <v>-53.2</v>
      </c>
      <c r="Q715"/>
      <c r="R715"/>
    </row>
    <row r="716" spans="1:18" x14ac:dyDescent="0.45">
      <c r="A716" s="2"/>
      <c r="B716" s="2"/>
      <c r="H716" s="12">
        <v>710</v>
      </c>
      <c r="I716" s="37">
        <v>95.90000000000002</v>
      </c>
      <c r="O716" s="12">
        <v>710</v>
      </c>
      <c r="P716" s="37">
        <v>5.3599999999999994</v>
      </c>
      <c r="Q716"/>
      <c r="R716"/>
    </row>
    <row r="717" spans="1:18" x14ac:dyDescent="0.45">
      <c r="A717" s="2"/>
      <c r="B717" s="2"/>
      <c r="H717" s="12">
        <v>711</v>
      </c>
      <c r="I717" s="37">
        <v>68.249999999999986</v>
      </c>
      <c r="O717" s="12">
        <v>711</v>
      </c>
      <c r="P717" s="37">
        <v>-121.15</v>
      </c>
      <c r="Q717"/>
      <c r="R717"/>
    </row>
    <row r="718" spans="1:18" x14ac:dyDescent="0.45">
      <c r="A718" s="2"/>
      <c r="B718" s="2"/>
      <c r="H718" s="12">
        <v>712</v>
      </c>
      <c r="I718" s="37">
        <v>77.040000000000006</v>
      </c>
      <c r="O718" s="12">
        <v>712</v>
      </c>
      <c r="P718" s="37">
        <v>208.40000000000003</v>
      </c>
      <c r="Q718"/>
      <c r="R718"/>
    </row>
    <row r="719" spans="1:18" x14ac:dyDescent="0.45">
      <c r="A719" s="2"/>
      <c r="B719" s="2"/>
      <c r="H719" s="12">
        <v>713</v>
      </c>
      <c r="I719" s="37">
        <v>156.18</v>
      </c>
      <c r="O719" s="12">
        <v>713</v>
      </c>
      <c r="P719" s="37">
        <v>233.51999999999998</v>
      </c>
      <c r="Q719"/>
      <c r="R719"/>
    </row>
    <row r="720" spans="1:18" x14ac:dyDescent="0.45">
      <c r="A720" s="2"/>
      <c r="B720" s="2"/>
      <c r="H720" s="12">
        <v>714</v>
      </c>
      <c r="I720" s="37">
        <v>42.500000000000014</v>
      </c>
      <c r="O720" s="12">
        <v>714</v>
      </c>
      <c r="P720" s="37">
        <v>41.489999999999995</v>
      </c>
      <c r="Q720"/>
      <c r="R720"/>
    </row>
    <row r="721" spans="1:18" x14ac:dyDescent="0.45">
      <c r="A721" s="2"/>
      <c r="B721" s="2"/>
      <c r="H721" s="12">
        <v>715</v>
      </c>
      <c r="I721" s="37">
        <v>34.36999999999999</v>
      </c>
      <c r="O721" s="12">
        <v>715</v>
      </c>
      <c r="P721" s="37">
        <v>129.14999999999998</v>
      </c>
      <c r="Q721"/>
      <c r="R721"/>
    </row>
    <row r="722" spans="1:18" x14ac:dyDescent="0.45">
      <c r="A722" s="2"/>
      <c r="B722" s="2"/>
      <c r="H722" s="12">
        <v>716</v>
      </c>
      <c r="I722" s="37">
        <v>11.269999999999996</v>
      </c>
      <c r="O722" s="12">
        <v>716</v>
      </c>
      <c r="P722" s="37">
        <v>-15.119999999999997</v>
      </c>
      <c r="Q722"/>
      <c r="R722"/>
    </row>
    <row r="723" spans="1:18" x14ac:dyDescent="0.45">
      <c r="A723" s="2"/>
      <c r="B723" s="2"/>
      <c r="H723" s="12">
        <v>717</v>
      </c>
      <c r="I723" s="37">
        <v>-2.8900000000000006</v>
      </c>
      <c r="O723" s="12">
        <v>717</v>
      </c>
      <c r="P723" s="37">
        <v>168.76999999999998</v>
      </c>
      <c r="Q723"/>
      <c r="R723"/>
    </row>
    <row r="724" spans="1:18" x14ac:dyDescent="0.45">
      <c r="A724" s="2"/>
      <c r="B724" s="2"/>
      <c r="H724" s="12">
        <v>718</v>
      </c>
      <c r="I724" s="37">
        <v>205.01000000000005</v>
      </c>
      <c r="O724" s="12">
        <v>718</v>
      </c>
      <c r="P724" s="37">
        <v>150.92000000000002</v>
      </c>
      <c r="Q724"/>
      <c r="R724"/>
    </row>
    <row r="725" spans="1:18" x14ac:dyDescent="0.45">
      <c r="A725" s="2"/>
      <c r="B725" s="2"/>
      <c r="H725" s="12">
        <v>719</v>
      </c>
      <c r="I725" s="37">
        <v>5.82</v>
      </c>
      <c r="O725" s="12">
        <v>719</v>
      </c>
      <c r="P725" s="37">
        <v>232.37</v>
      </c>
      <c r="Q725"/>
      <c r="R725"/>
    </row>
    <row r="726" spans="1:18" x14ac:dyDescent="0.45">
      <c r="A726" s="2"/>
      <c r="B726" s="2"/>
      <c r="H726" s="12">
        <v>720</v>
      </c>
      <c r="I726" s="37">
        <v>87.649999999999991</v>
      </c>
      <c r="O726" s="12">
        <v>720</v>
      </c>
      <c r="P726" s="37">
        <v>177.10000000000002</v>
      </c>
      <c r="Q726"/>
      <c r="R726"/>
    </row>
    <row r="727" spans="1:18" x14ac:dyDescent="0.45">
      <c r="A727" s="2"/>
      <c r="B727" s="2"/>
      <c r="H727" s="12">
        <v>721</v>
      </c>
      <c r="I727" s="37">
        <v>1.3999999999999986</v>
      </c>
      <c r="O727" s="12">
        <v>721</v>
      </c>
      <c r="P727" s="37">
        <v>-102.78999999999999</v>
      </c>
      <c r="Q727"/>
      <c r="R727"/>
    </row>
    <row r="728" spans="1:18" x14ac:dyDescent="0.45">
      <c r="A728" s="2"/>
      <c r="B728" s="2"/>
      <c r="H728" s="12">
        <v>722</v>
      </c>
      <c r="I728" s="37">
        <v>141.31</v>
      </c>
      <c r="O728" s="12">
        <v>722</v>
      </c>
      <c r="P728" s="37">
        <v>280.25</v>
      </c>
      <c r="Q728"/>
      <c r="R728"/>
    </row>
    <row r="729" spans="1:18" x14ac:dyDescent="0.45">
      <c r="A729" s="2"/>
      <c r="B729" s="2"/>
      <c r="H729" s="12">
        <v>723</v>
      </c>
      <c r="I729" s="37">
        <v>78.750000000000014</v>
      </c>
      <c r="O729" s="12">
        <v>723</v>
      </c>
      <c r="P729" s="37">
        <v>-53.2</v>
      </c>
      <c r="Q729"/>
      <c r="R729"/>
    </row>
    <row r="730" spans="1:18" x14ac:dyDescent="0.45">
      <c r="A730" s="2"/>
      <c r="B730" s="2"/>
      <c r="H730" s="12">
        <v>724</v>
      </c>
      <c r="I730" s="37">
        <v>-9.8500000000000014</v>
      </c>
      <c r="O730" s="12">
        <v>724</v>
      </c>
      <c r="P730" s="37">
        <v>31.58</v>
      </c>
      <c r="Q730"/>
      <c r="R730"/>
    </row>
    <row r="731" spans="1:18" x14ac:dyDescent="0.45">
      <c r="A731" s="2"/>
      <c r="B731" s="2"/>
      <c r="H731" s="12">
        <v>725</v>
      </c>
      <c r="I731" s="37">
        <v>102.19999999999997</v>
      </c>
      <c r="O731" s="12">
        <v>725</v>
      </c>
      <c r="P731" s="37">
        <v>16.760000000000005</v>
      </c>
      <c r="Q731"/>
      <c r="R731"/>
    </row>
    <row r="732" spans="1:18" x14ac:dyDescent="0.45">
      <c r="A732" s="2"/>
      <c r="B732" s="2"/>
      <c r="H732" s="12">
        <v>726</v>
      </c>
      <c r="I732" s="37">
        <v>-53.2</v>
      </c>
      <c r="O732" s="12">
        <v>726</v>
      </c>
      <c r="P732" s="37">
        <v>-58.290000000000006</v>
      </c>
      <c r="Q732"/>
      <c r="R732"/>
    </row>
    <row r="733" spans="1:18" x14ac:dyDescent="0.45">
      <c r="A733" s="2"/>
      <c r="B733" s="2"/>
      <c r="H733" s="12">
        <v>727</v>
      </c>
      <c r="I733" s="37">
        <v>62.65000000000002</v>
      </c>
      <c r="O733" s="12">
        <v>727</v>
      </c>
      <c r="P733" s="37">
        <v>-211.64</v>
      </c>
      <c r="Q733"/>
      <c r="R733"/>
    </row>
    <row r="734" spans="1:18" x14ac:dyDescent="0.45">
      <c r="A734" s="2"/>
      <c r="B734" s="2"/>
      <c r="H734" s="12">
        <v>728</v>
      </c>
      <c r="I734" s="37">
        <v>3.8000000000000114</v>
      </c>
      <c r="O734" s="12">
        <v>728</v>
      </c>
      <c r="P734" s="37">
        <v>149.99</v>
      </c>
      <c r="Q734"/>
      <c r="R734"/>
    </row>
    <row r="735" spans="1:18" x14ac:dyDescent="0.45">
      <c r="A735" s="2"/>
      <c r="B735" s="2"/>
      <c r="H735" s="12">
        <v>729</v>
      </c>
      <c r="I735" s="37">
        <v>136.63999999999999</v>
      </c>
      <c r="O735" s="12">
        <v>729</v>
      </c>
      <c r="P735" s="37">
        <v>-100.45</v>
      </c>
      <c r="Q735"/>
      <c r="R735"/>
    </row>
    <row r="736" spans="1:18" x14ac:dyDescent="0.45">
      <c r="A736" s="2"/>
      <c r="B736" s="2"/>
      <c r="H736" s="12">
        <v>730</v>
      </c>
      <c r="I736" s="37">
        <v>182.2</v>
      </c>
      <c r="O736" s="12">
        <v>730</v>
      </c>
      <c r="P736" s="37">
        <v>-14.5</v>
      </c>
      <c r="Q736"/>
      <c r="R736"/>
    </row>
    <row r="737" spans="1:18" x14ac:dyDescent="0.45">
      <c r="A737" s="2"/>
      <c r="B737" s="2"/>
      <c r="H737" s="12">
        <v>731</v>
      </c>
      <c r="I737" s="37">
        <v>122.61999999999995</v>
      </c>
      <c r="O737" s="12">
        <v>731</v>
      </c>
      <c r="P737" s="37">
        <v>234.44</v>
      </c>
      <c r="Q737"/>
      <c r="R737"/>
    </row>
    <row r="738" spans="1:18" x14ac:dyDescent="0.45">
      <c r="A738" s="2"/>
      <c r="B738" s="2"/>
      <c r="H738" s="12">
        <v>732</v>
      </c>
      <c r="I738" s="37">
        <v>38.639999999999986</v>
      </c>
      <c r="O738" s="12">
        <v>732</v>
      </c>
      <c r="P738" s="37">
        <v>389.49999999999994</v>
      </c>
      <c r="Q738"/>
      <c r="R738"/>
    </row>
    <row r="739" spans="1:18" x14ac:dyDescent="0.45">
      <c r="A739" s="2"/>
      <c r="B739" s="2"/>
      <c r="H739" s="12">
        <v>733</v>
      </c>
      <c r="I739" s="37">
        <v>176.75</v>
      </c>
      <c r="O739" s="12">
        <v>733</v>
      </c>
      <c r="P739" s="37">
        <v>193.03999999999996</v>
      </c>
      <c r="Q739"/>
      <c r="R739"/>
    </row>
    <row r="740" spans="1:18" x14ac:dyDescent="0.45">
      <c r="A740" s="2"/>
      <c r="B740" s="2"/>
      <c r="H740" s="12">
        <v>734</v>
      </c>
      <c r="I740" s="37">
        <v>171.64</v>
      </c>
      <c r="O740" s="12">
        <v>734</v>
      </c>
      <c r="P740" s="37">
        <v>219.83000000000004</v>
      </c>
      <c r="Q740"/>
      <c r="R740"/>
    </row>
    <row r="741" spans="1:18" x14ac:dyDescent="0.45">
      <c r="A741" s="2"/>
      <c r="B741" s="2"/>
      <c r="H741" s="12">
        <v>735</v>
      </c>
      <c r="I741" s="37">
        <v>170.10000000000002</v>
      </c>
      <c r="O741" s="12">
        <v>735</v>
      </c>
      <c r="P741" s="37">
        <v>-19.11</v>
      </c>
      <c r="Q741"/>
      <c r="R741"/>
    </row>
    <row r="742" spans="1:18" x14ac:dyDescent="0.45">
      <c r="A742" s="2"/>
      <c r="B742" s="2"/>
      <c r="H742" s="12">
        <v>736</v>
      </c>
      <c r="I742" s="37">
        <v>59.959999999999994</v>
      </c>
      <c r="O742" s="12">
        <v>736</v>
      </c>
      <c r="P742" s="37">
        <v>206.01</v>
      </c>
      <c r="Q742"/>
      <c r="R742"/>
    </row>
    <row r="743" spans="1:18" x14ac:dyDescent="0.45">
      <c r="A743" s="2"/>
      <c r="B743" s="2"/>
      <c r="H743" s="12">
        <v>737</v>
      </c>
      <c r="I743" s="37">
        <v>240.55999999999995</v>
      </c>
      <c r="O743" s="12">
        <v>737</v>
      </c>
      <c r="P743" s="37">
        <v>158.39999999999998</v>
      </c>
      <c r="Q743"/>
      <c r="R743"/>
    </row>
    <row r="744" spans="1:18" x14ac:dyDescent="0.45">
      <c r="A744" s="2"/>
      <c r="B744" s="2"/>
      <c r="H744" s="12">
        <v>738</v>
      </c>
      <c r="I744" s="37">
        <v>108.47999999999998</v>
      </c>
      <c r="O744" s="12">
        <v>738</v>
      </c>
      <c r="P744" s="37">
        <v>227.51999999999998</v>
      </c>
      <c r="Q744"/>
      <c r="R744"/>
    </row>
    <row r="745" spans="1:18" x14ac:dyDescent="0.45">
      <c r="A745" s="2"/>
      <c r="B745" s="2"/>
      <c r="H745" s="12">
        <v>739</v>
      </c>
      <c r="I745" s="37">
        <v>-45.620000000000005</v>
      </c>
      <c r="O745" s="12">
        <v>739</v>
      </c>
      <c r="P745" s="37">
        <v>278.64</v>
      </c>
      <c r="Q745"/>
      <c r="R745"/>
    </row>
    <row r="746" spans="1:18" x14ac:dyDescent="0.45">
      <c r="A746" s="2"/>
      <c r="B746" s="2"/>
      <c r="H746" s="12">
        <v>740</v>
      </c>
      <c r="I746" s="37">
        <v>-53.2</v>
      </c>
      <c r="O746" s="12">
        <v>740</v>
      </c>
      <c r="P746" s="37">
        <v>176.71999999999997</v>
      </c>
      <c r="Q746"/>
      <c r="R746"/>
    </row>
    <row r="747" spans="1:18" x14ac:dyDescent="0.45">
      <c r="A747" s="2"/>
      <c r="B747" s="2"/>
      <c r="H747" s="12">
        <v>741</v>
      </c>
      <c r="I747" s="37">
        <v>67.039999999999992</v>
      </c>
      <c r="O747" s="12">
        <v>741</v>
      </c>
      <c r="P747" s="37">
        <v>-103.69</v>
      </c>
      <c r="Q747"/>
      <c r="R747"/>
    </row>
    <row r="748" spans="1:18" x14ac:dyDescent="0.45">
      <c r="A748" s="2"/>
      <c r="B748" s="2"/>
      <c r="H748" s="12">
        <v>742</v>
      </c>
      <c r="I748" s="37">
        <v>-20.700000000000003</v>
      </c>
      <c r="O748" s="12">
        <v>742</v>
      </c>
      <c r="P748" s="37">
        <v>16.22</v>
      </c>
      <c r="Q748"/>
      <c r="R748"/>
    </row>
    <row r="749" spans="1:18" x14ac:dyDescent="0.45">
      <c r="A749" s="2"/>
      <c r="B749" s="2"/>
      <c r="H749" s="12">
        <v>743</v>
      </c>
      <c r="I749" s="37">
        <v>-87.1</v>
      </c>
      <c r="O749" s="12">
        <v>743</v>
      </c>
      <c r="P749" s="37">
        <v>-53.2</v>
      </c>
      <c r="Q749"/>
      <c r="R749"/>
    </row>
    <row r="750" spans="1:18" x14ac:dyDescent="0.45">
      <c r="A750" s="2"/>
      <c r="B750" s="2"/>
      <c r="H750" s="12">
        <v>744</v>
      </c>
      <c r="I750" s="37">
        <v>145.82</v>
      </c>
      <c r="O750" s="12">
        <v>744</v>
      </c>
      <c r="P750" s="37">
        <v>94.36</v>
      </c>
      <c r="Q750"/>
      <c r="R750"/>
    </row>
    <row r="751" spans="1:18" x14ac:dyDescent="0.45">
      <c r="A751" s="2"/>
      <c r="B751" s="2"/>
      <c r="H751" s="12">
        <v>745</v>
      </c>
      <c r="I751" s="37">
        <v>301.76000000000005</v>
      </c>
      <c r="O751" s="12">
        <v>745</v>
      </c>
      <c r="P751" s="37">
        <v>173.52000000000004</v>
      </c>
      <c r="Q751"/>
      <c r="R751"/>
    </row>
    <row r="752" spans="1:18" x14ac:dyDescent="0.45">
      <c r="A752" s="2"/>
      <c r="B752" s="2"/>
      <c r="H752" s="12">
        <v>746</v>
      </c>
      <c r="I752" s="37">
        <v>170.10000000000002</v>
      </c>
      <c r="O752" s="12">
        <v>746</v>
      </c>
      <c r="P752" s="37">
        <v>362.67</v>
      </c>
      <c r="Q752"/>
      <c r="R752"/>
    </row>
    <row r="753" spans="1:18" x14ac:dyDescent="0.45">
      <c r="A753" s="2"/>
      <c r="B753" s="2"/>
      <c r="H753" s="12">
        <v>747</v>
      </c>
      <c r="I753" s="37">
        <v>115.76</v>
      </c>
      <c r="O753" s="12">
        <v>747</v>
      </c>
      <c r="P753" s="37">
        <v>73.299999999999983</v>
      </c>
      <c r="Q753"/>
      <c r="R753"/>
    </row>
    <row r="754" spans="1:18" x14ac:dyDescent="0.45">
      <c r="A754" s="2"/>
      <c r="B754" s="2"/>
      <c r="H754" s="12">
        <v>748</v>
      </c>
      <c r="I754" s="37">
        <v>57.870000000000005</v>
      </c>
      <c r="O754" s="12">
        <v>748</v>
      </c>
      <c r="P754" s="37">
        <v>194.73999999999995</v>
      </c>
      <c r="Q754"/>
      <c r="R754"/>
    </row>
    <row r="755" spans="1:18" x14ac:dyDescent="0.45">
      <c r="A755" s="2"/>
      <c r="B755" s="2"/>
      <c r="H755" s="12">
        <v>749</v>
      </c>
      <c r="I755" s="37">
        <v>-62.480000000000004</v>
      </c>
      <c r="O755" s="12">
        <v>749</v>
      </c>
      <c r="P755" s="37">
        <v>158.48000000000002</v>
      </c>
      <c r="Q755"/>
      <c r="R755"/>
    </row>
    <row r="756" spans="1:18" x14ac:dyDescent="0.45">
      <c r="A756" s="2"/>
      <c r="B756" s="2"/>
      <c r="H756" s="12">
        <v>750</v>
      </c>
      <c r="I756" s="37">
        <v>14.629999999999995</v>
      </c>
      <c r="O756" s="12">
        <v>750</v>
      </c>
      <c r="P756" s="37">
        <v>311.60000000000002</v>
      </c>
      <c r="Q756"/>
      <c r="R756"/>
    </row>
    <row r="757" spans="1:18" x14ac:dyDescent="0.45">
      <c r="A757" s="2"/>
      <c r="B757" s="2"/>
      <c r="H757" s="12">
        <v>751</v>
      </c>
      <c r="I757" s="37">
        <v>135.19999999999999</v>
      </c>
      <c r="O757" s="12">
        <v>751</v>
      </c>
      <c r="P757" s="37">
        <v>41.329999999999984</v>
      </c>
      <c r="Q757"/>
      <c r="R757"/>
    </row>
    <row r="758" spans="1:18" x14ac:dyDescent="0.45">
      <c r="A758" s="2"/>
      <c r="B758" s="2"/>
      <c r="H758" s="12">
        <v>752</v>
      </c>
      <c r="I758" s="37">
        <v>-93.610000000000014</v>
      </c>
      <c r="O758" s="12">
        <v>752</v>
      </c>
      <c r="P758" s="37">
        <v>189.56000000000006</v>
      </c>
      <c r="Q758"/>
      <c r="R758"/>
    </row>
    <row r="759" spans="1:18" x14ac:dyDescent="0.45">
      <c r="A759" s="2"/>
      <c r="B759" s="2"/>
      <c r="H759" s="12">
        <v>753</v>
      </c>
      <c r="I759" s="37">
        <v>166.46000000000004</v>
      </c>
      <c r="O759" s="12">
        <v>753</v>
      </c>
      <c r="P759" s="37">
        <v>235.65000000000003</v>
      </c>
      <c r="Q759"/>
      <c r="R759"/>
    </row>
    <row r="760" spans="1:18" x14ac:dyDescent="0.45">
      <c r="A760" s="2"/>
      <c r="B760" s="2"/>
      <c r="H760" s="12">
        <v>754</v>
      </c>
      <c r="I760" s="37">
        <v>71.070000000000007</v>
      </c>
      <c r="O760" s="12">
        <v>754</v>
      </c>
      <c r="P760" s="37">
        <v>117.52</v>
      </c>
      <c r="Q760"/>
      <c r="R760"/>
    </row>
    <row r="761" spans="1:18" x14ac:dyDescent="0.45">
      <c r="A761" s="2"/>
      <c r="B761" s="2"/>
      <c r="H761" s="12">
        <v>755</v>
      </c>
      <c r="I761" s="37">
        <v>124.40000000000003</v>
      </c>
      <c r="O761" s="12">
        <v>755</v>
      </c>
      <c r="P761" s="37">
        <v>-6.0399999999999991</v>
      </c>
      <c r="Q761"/>
      <c r="R761"/>
    </row>
    <row r="762" spans="1:18" x14ac:dyDescent="0.45">
      <c r="A762" s="2"/>
      <c r="B762" s="2"/>
      <c r="H762" s="12">
        <v>756</v>
      </c>
      <c r="I762" s="37">
        <v>3.2199999999999989</v>
      </c>
      <c r="O762" s="12">
        <v>756</v>
      </c>
      <c r="P762" s="37">
        <v>182</v>
      </c>
      <c r="Q762"/>
      <c r="R762"/>
    </row>
    <row r="763" spans="1:18" x14ac:dyDescent="0.45">
      <c r="A763" s="2"/>
      <c r="B763" s="2"/>
      <c r="H763" s="12">
        <v>757</v>
      </c>
      <c r="I763" s="37">
        <v>120.46000000000004</v>
      </c>
      <c r="O763" s="12">
        <v>757</v>
      </c>
      <c r="P763" s="37">
        <v>357.04</v>
      </c>
      <c r="Q763"/>
      <c r="R763"/>
    </row>
    <row r="764" spans="1:18" x14ac:dyDescent="0.45">
      <c r="A764" s="2"/>
      <c r="B764" s="2"/>
      <c r="H764" s="12">
        <v>758</v>
      </c>
      <c r="I764" s="37">
        <v>-117.74</v>
      </c>
      <c r="O764" s="12">
        <v>758</v>
      </c>
      <c r="P764" s="37">
        <v>117.87999999999998</v>
      </c>
      <c r="Q764"/>
      <c r="R764"/>
    </row>
    <row r="765" spans="1:18" x14ac:dyDescent="0.45">
      <c r="A765" s="2"/>
      <c r="B765" s="2"/>
      <c r="H765" s="12">
        <v>759</v>
      </c>
      <c r="I765" s="37">
        <v>-28.000000000000007</v>
      </c>
      <c r="O765" s="12">
        <v>759</v>
      </c>
      <c r="P765" s="37">
        <v>96.949999999999974</v>
      </c>
      <c r="Q765"/>
      <c r="R765"/>
    </row>
    <row r="766" spans="1:18" x14ac:dyDescent="0.45">
      <c r="A766" s="2"/>
      <c r="B766" s="2"/>
      <c r="H766" s="12">
        <v>760</v>
      </c>
      <c r="I766" s="37">
        <v>116.55</v>
      </c>
      <c r="O766" s="12">
        <v>760</v>
      </c>
      <c r="P766" s="37">
        <v>72.119999999999976</v>
      </c>
      <c r="Q766"/>
      <c r="R766"/>
    </row>
    <row r="767" spans="1:18" x14ac:dyDescent="0.45">
      <c r="A767" s="2"/>
      <c r="B767" s="2"/>
      <c r="H767" s="12">
        <v>761</v>
      </c>
      <c r="I767" s="37">
        <v>-41.86</v>
      </c>
      <c r="O767" s="12">
        <v>761</v>
      </c>
      <c r="P767" s="37">
        <v>-12.100000000000001</v>
      </c>
      <c r="Q767"/>
      <c r="R767"/>
    </row>
    <row r="768" spans="1:18" x14ac:dyDescent="0.45">
      <c r="A768" s="2"/>
      <c r="B768" s="2"/>
      <c r="H768" s="12">
        <v>762</v>
      </c>
      <c r="I768" s="37">
        <v>41.489999999999995</v>
      </c>
      <c r="O768" s="12">
        <v>762</v>
      </c>
      <c r="P768" s="37">
        <v>280.16000000000003</v>
      </c>
      <c r="Q768"/>
      <c r="R768"/>
    </row>
    <row r="769" spans="1:18" x14ac:dyDescent="0.45">
      <c r="A769" s="2"/>
      <c r="B769" s="2"/>
      <c r="H769" s="12">
        <v>763</v>
      </c>
      <c r="I769" s="37">
        <v>22.419999999999987</v>
      </c>
      <c r="O769" s="12">
        <v>763</v>
      </c>
      <c r="P769" s="37">
        <v>98.759999999999977</v>
      </c>
      <c r="Q769"/>
      <c r="R769"/>
    </row>
    <row r="770" spans="1:18" x14ac:dyDescent="0.45">
      <c r="A770" s="2"/>
      <c r="B770" s="2"/>
      <c r="H770" s="12">
        <v>764</v>
      </c>
      <c r="I770" s="37">
        <v>66.2</v>
      </c>
      <c r="O770" s="12">
        <v>764</v>
      </c>
      <c r="P770" s="37">
        <v>190.76</v>
      </c>
      <c r="Q770"/>
      <c r="R770"/>
    </row>
    <row r="771" spans="1:18" x14ac:dyDescent="0.45">
      <c r="A771" s="2"/>
      <c r="B771" s="2"/>
      <c r="H771" s="12">
        <v>765</v>
      </c>
      <c r="I771" s="37">
        <v>-53.2</v>
      </c>
      <c r="O771" s="12">
        <v>765</v>
      </c>
      <c r="P771" s="37">
        <v>80.3</v>
      </c>
      <c r="Q771"/>
      <c r="R771"/>
    </row>
    <row r="772" spans="1:18" x14ac:dyDescent="0.45">
      <c r="A772" s="2"/>
      <c r="B772" s="2"/>
      <c r="H772" s="12">
        <v>766</v>
      </c>
      <c r="I772" s="37">
        <v>229.73999999999995</v>
      </c>
      <c r="O772" s="12">
        <v>766</v>
      </c>
      <c r="P772" s="37">
        <v>324.05</v>
      </c>
      <c r="Q772"/>
      <c r="R772"/>
    </row>
    <row r="773" spans="1:18" x14ac:dyDescent="0.45">
      <c r="A773" s="2"/>
      <c r="B773" s="2"/>
      <c r="H773" s="12">
        <v>767</v>
      </c>
      <c r="I773" s="37">
        <v>51.559999999999988</v>
      </c>
      <c r="O773" s="12">
        <v>767</v>
      </c>
      <c r="P773" s="37">
        <v>169.39999999999998</v>
      </c>
      <c r="Q773"/>
      <c r="R773"/>
    </row>
    <row r="774" spans="1:18" x14ac:dyDescent="0.45">
      <c r="A774" s="2"/>
      <c r="B774" s="2"/>
      <c r="H774" s="12">
        <v>768</v>
      </c>
      <c r="I774" s="37">
        <v>238.66999999999996</v>
      </c>
      <c r="O774" s="12">
        <v>768</v>
      </c>
      <c r="P774" s="37">
        <v>-34.480000000000004</v>
      </c>
      <c r="Q774"/>
      <c r="R774"/>
    </row>
    <row r="775" spans="1:18" x14ac:dyDescent="0.45">
      <c r="A775" s="2"/>
      <c r="B775" s="2"/>
      <c r="H775" s="12">
        <v>769</v>
      </c>
      <c r="I775" s="37">
        <v>-143.19999999999999</v>
      </c>
      <c r="O775" s="12">
        <v>769</v>
      </c>
      <c r="P775" s="37">
        <v>98.000000000000014</v>
      </c>
      <c r="Q775"/>
      <c r="R775"/>
    </row>
    <row r="776" spans="1:18" x14ac:dyDescent="0.45">
      <c r="A776" s="2"/>
      <c r="B776" s="2"/>
      <c r="H776" s="12">
        <v>770</v>
      </c>
      <c r="I776" s="37">
        <v>250.98000000000002</v>
      </c>
      <c r="O776" s="12">
        <v>770</v>
      </c>
      <c r="P776" s="37">
        <v>323.63000000000005</v>
      </c>
      <c r="Q776"/>
      <c r="R776"/>
    </row>
    <row r="777" spans="1:18" x14ac:dyDescent="0.45">
      <c r="A777" s="2"/>
      <c r="B777" s="2"/>
      <c r="H777" s="12">
        <v>771</v>
      </c>
      <c r="I777" s="37">
        <v>148.39999999999998</v>
      </c>
      <c r="O777" s="12">
        <v>771</v>
      </c>
      <c r="P777" s="37">
        <v>228.04999999999995</v>
      </c>
      <c r="Q777"/>
      <c r="R777"/>
    </row>
    <row r="778" spans="1:18" x14ac:dyDescent="0.45">
      <c r="A778" s="2"/>
      <c r="B778" s="2"/>
      <c r="H778" s="12">
        <v>772</v>
      </c>
      <c r="I778" s="37">
        <v>-9.9699999999999989</v>
      </c>
      <c r="O778" s="12">
        <v>772</v>
      </c>
      <c r="P778" s="37">
        <v>349.76000000000005</v>
      </c>
      <c r="Q778"/>
      <c r="R778"/>
    </row>
    <row r="779" spans="1:18" x14ac:dyDescent="0.45">
      <c r="A779" s="2"/>
      <c r="B779" s="2"/>
      <c r="H779" s="12">
        <v>773</v>
      </c>
      <c r="I779" s="37">
        <v>124.88</v>
      </c>
      <c r="O779" s="12">
        <v>773</v>
      </c>
      <c r="P779" s="37">
        <v>170.62</v>
      </c>
      <c r="Q779"/>
      <c r="R779"/>
    </row>
    <row r="780" spans="1:18" x14ac:dyDescent="0.45">
      <c r="A780" s="2"/>
      <c r="B780" s="2"/>
      <c r="H780" s="12">
        <v>774</v>
      </c>
      <c r="I780" s="37">
        <v>-13.100000000000009</v>
      </c>
      <c r="O780" s="12">
        <v>774</v>
      </c>
      <c r="P780" s="37">
        <v>126</v>
      </c>
      <c r="Q780"/>
      <c r="R780"/>
    </row>
    <row r="781" spans="1:18" x14ac:dyDescent="0.45">
      <c r="A781" s="2"/>
      <c r="B781" s="2"/>
      <c r="H781" s="12">
        <v>775</v>
      </c>
      <c r="I781" s="37">
        <v>115.43999999999998</v>
      </c>
      <c r="O781" s="12">
        <v>775</v>
      </c>
      <c r="P781" s="37">
        <v>198.17000000000002</v>
      </c>
      <c r="Q781"/>
      <c r="R781"/>
    </row>
    <row r="782" spans="1:18" x14ac:dyDescent="0.45">
      <c r="A782" s="2"/>
      <c r="B782" s="2"/>
      <c r="H782" s="12">
        <v>776</v>
      </c>
      <c r="I782" s="37">
        <v>179.35999999999996</v>
      </c>
      <c r="O782" s="12">
        <v>776</v>
      </c>
      <c r="P782" s="37">
        <v>26.450000000000003</v>
      </c>
      <c r="Q782"/>
      <c r="R782"/>
    </row>
    <row r="783" spans="1:18" x14ac:dyDescent="0.45">
      <c r="A783" s="2"/>
      <c r="B783" s="2"/>
      <c r="H783" s="12">
        <v>777</v>
      </c>
      <c r="I783" s="37">
        <v>183.05</v>
      </c>
      <c r="O783" s="12">
        <v>777</v>
      </c>
      <c r="P783" s="37">
        <v>167.79000000000002</v>
      </c>
      <c r="Q783"/>
      <c r="R783"/>
    </row>
    <row r="784" spans="1:18" x14ac:dyDescent="0.45">
      <c r="A784" s="2"/>
      <c r="B784" s="2"/>
      <c r="H784" s="12">
        <v>778</v>
      </c>
      <c r="I784" s="37">
        <v>-5.7999999999999972</v>
      </c>
      <c r="O784" s="12">
        <v>778</v>
      </c>
      <c r="P784" s="37">
        <v>72.099999999999994</v>
      </c>
      <c r="Q784"/>
      <c r="R784"/>
    </row>
    <row r="785" spans="1:18" x14ac:dyDescent="0.45">
      <c r="A785" s="2"/>
      <c r="B785" s="2"/>
      <c r="H785" s="12">
        <v>779</v>
      </c>
      <c r="I785" s="37">
        <v>-113.80000000000001</v>
      </c>
      <c r="O785" s="12">
        <v>779</v>
      </c>
      <c r="P785" s="37">
        <v>16.399999999999991</v>
      </c>
      <c r="Q785"/>
      <c r="R785"/>
    </row>
    <row r="786" spans="1:18" x14ac:dyDescent="0.45">
      <c r="A786" s="2"/>
      <c r="B786" s="2"/>
      <c r="H786" s="12">
        <v>780</v>
      </c>
      <c r="I786" s="37">
        <v>54.440000000000012</v>
      </c>
      <c r="O786" s="12">
        <v>780</v>
      </c>
      <c r="P786" s="37">
        <v>-28.6</v>
      </c>
      <c r="Q786"/>
      <c r="R786"/>
    </row>
    <row r="787" spans="1:18" x14ac:dyDescent="0.45">
      <c r="A787" s="2"/>
      <c r="B787" s="2"/>
      <c r="H787" s="12">
        <v>781</v>
      </c>
      <c r="I787" s="37">
        <v>-15.940000000000005</v>
      </c>
      <c r="O787" s="12">
        <v>781</v>
      </c>
      <c r="P787" s="37">
        <v>281.92000000000007</v>
      </c>
      <c r="Q787"/>
      <c r="R787"/>
    </row>
    <row r="788" spans="1:18" x14ac:dyDescent="0.45">
      <c r="A788" s="2"/>
      <c r="B788" s="2"/>
      <c r="H788" s="12">
        <v>782</v>
      </c>
      <c r="I788" s="37">
        <v>79.279999999999987</v>
      </c>
      <c r="O788" s="12">
        <v>782</v>
      </c>
      <c r="P788" s="37">
        <v>265.58</v>
      </c>
      <c r="Q788"/>
      <c r="R788"/>
    </row>
    <row r="789" spans="1:18" x14ac:dyDescent="0.45">
      <c r="A789" s="2"/>
      <c r="B789" s="2"/>
      <c r="H789" s="12">
        <v>783</v>
      </c>
      <c r="I789" s="37">
        <v>114.32000000000001</v>
      </c>
      <c r="O789" s="12">
        <v>783</v>
      </c>
      <c r="P789" s="37">
        <v>64.72</v>
      </c>
      <c r="Q789"/>
      <c r="R789"/>
    </row>
    <row r="790" spans="1:18" x14ac:dyDescent="0.45">
      <c r="A790" s="2"/>
      <c r="B790" s="2"/>
      <c r="H790" s="12">
        <v>784</v>
      </c>
      <c r="I790" s="37">
        <v>-58.900000000000006</v>
      </c>
      <c r="O790" s="12">
        <v>784</v>
      </c>
      <c r="P790" s="37">
        <v>100.90999999999998</v>
      </c>
      <c r="Q790"/>
      <c r="R790"/>
    </row>
    <row r="791" spans="1:18" x14ac:dyDescent="0.45">
      <c r="A791" s="2"/>
      <c r="B791" s="2"/>
      <c r="H791" s="12">
        <v>785</v>
      </c>
      <c r="I791" s="37">
        <v>158.30000000000001</v>
      </c>
      <c r="O791" s="12">
        <v>785</v>
      </c>
      <c r="P791" s="37">
        <v>58.08</v>
      </c>
      <c r="Q791"/>
      <c r="R791"/>
    </row>
    <row r="792" spans="1:18" x14ac:dyDescent="0.45">
      <c r="A792" s="2"/>
      <c r="B792" s="2"/>
      <c r="H792" s="12">
        <v>786</v>
      </c>
      <c r="I792" s="37">
        <v>285.71000000000004</v>
      </c>
      <c r="O792" s="12">
        <v>786</v>
      </c>
      <c r="P792" s="37">
        <v>-181.45</v>
      </c>
      <c r="Q792"/>
      <c r="R792"/>
    </row>
    <row r="793" spans="1:18" x14ac:dyDescent="0.45">
      <c r="A793" s="2"/>
      <c r="B793" s="2"/>
      <c r="H793" s="12">
        <v>787</v>
      </c>
      <c r="I793" s="37">
        <v>65.239999999999995</v>
      </c>
      <c r="O793" s="12">
        <v>787</v>
      </c>
      <c r="P793" s="37">
        <v>191.8</v>
      </c>
      <c r="Q793"/>
      <c r="R793"/>
    </row>
    <row r="794" spans="1:18" x14ac:dyDescent="0.45">
      <c r="A794" s="2"/>
      <c r="B794" s="2"/>
      <c r="H794" s="12">
        <v>788</v>
      </c>
      <c r="I794" s="37">
        <v>22.799999999999997</v>
      </c>
      <c r="O794" s="12">
        <v>788</v>
      </c>
      <c r="P794" s="37">
        <v>56.479999999999976</v>
      </c>
      <c r="Q794"/>
      <c r="R794"/>
    </row>
    <row r="795" spans="1:18" x14ac:dyDescent="0.45">
      <c r="A795" s="2"/>
      <c r="B795" s="2"/>
      <c r="H795" s="12">
        <v>789</v>
      </c>
      <c r="I795" s="37">
        <v>79.280000000000015</v>
      </c>
      <c r="O795" s="12">
        <v>789</v>
      </c>
      <c r="P795" s="37">
        <v>187.51999999999998</v>
      </c>
      <c r="Q795"/>
      <c r="R795"/>
    </row>
    <row r="796" spans="1:18" x14ac:dyDescent="0.45">
      <c r="A796" s="2"/>
      <c r="B796" s="2"/>
      <c r="H796" s="12">
        <v>790</v>
      </c>
      <c r="I796" s="37">
        <v>100.80000000000003</v>
      </c>
      <c r="O796" s="12">
        <v>790</v>
      </c>
      <c r="P796" s="37">
        <v>61.249999999999986</v>
      </c>
      <c r="Q796"/>
      <c r="R796"/>
    </row>
    <row r="797" spans="1:18" x14ac:dyDescent="0.45">
      <c r="A797" s="2"/>
      <c r="B797" s="2"/>
      <c r="H797" s="12">
        <v>791</v>
      </c>
      <c r="I797" s="37">
        <v>-14.680000000000007</v>
      </c>
      <c r="O797" s="12">
        <v>791</v>
      </c>
      <c r="P797" s="37">
        <v>-48.790000000000006</v>
      </c>
      <c r="Q797"/>
      <c r="R797"/>
    </row>
    <row r="798" spans="1:18" x14ac:dyDescent="0.45">
      <c r="A798" s="2"/>
      <c r="B798" s="2"/>
      <c r="H798" s="12">
        <v>792</v>
      </c>
      <c r="I798" s="37">
        <v>218.38</v>
      </c>
      <c r="O798" s="12">
        <v>792</v>
      </c>
      <c r="P798" s="37">
        <v>73.3</v>
      </c>
      <c r="Q798"/>
      <c r="R798"/>
    </row>
    <row r="799" spans="1:18" x14ac:dyDescent="0.45">
      <c r="A799" s="2"/>
      <c r="B799" s="2"/>
      <c r="H799" s="12">
        <v>793</v>
      </c>
      <c r="I799" s="37">
        <v>103.88000000000001</v>
      </c>
      <c r="O799" s="12">
        <v>793</v>
      </c>
      <c r="P799" s="37">
        <v>18.499999999999986</v>
      </c>
      <c r="Q799"/>
      <c r="R799"/>
    </row>
    <row r="800" spans="1:18" x14ac:dyDescent="0.45">
      <c r="A800" s="2"/>
      <c r="B800" s="2"/>
      <c r="H800" s="12">
        <v>794</v>
      </c>
      <c r="I800" s="37">
        <v>114.49</v>
      </c>
      <c r="O800" s="12">
        <v>794</v>
      </c>
      <c r="P800" s="37">
        <v>382.76000000000005</v>
      </c>
      <c r="Q800"/>
      <c r="R800"/>
    </row>
    <row r="801" spans="1:18" x14ac:dyDescent="0.45">
      <c r="A801" s="2"/>
      <c r="B801" s="2"/>
      <c r="H801" s="12">
        <v>795</v>
      </c>
      <c r="I801" s="37">
        <v>31.219999999999985</v>
      </c>
      <c r="O801" s="12">
        <v>795</v>
      </c>
      <c r="P801" s="37">
        <v>-74.16</v>
      </c>
      <c r="Q801"/>
      <c r="R801"/>
    </row>
    <row r="802" spans="1:18" x14ac:dyDescent="0.45">
      <c r="A802" s="2"/>
      <c r="B802" s="2"/>
      <c r="H802" s="12">
        <v>796</v>
      </c>
      <c r="I802" s="37">
        <v>71.59999999999998</v>
      </c>
      <c r="O802" s="12">
        <v>796</v>
      </c>
      <c r="P802" s="37">
        <v>158.80000000000001</v>
      </c>
      <c r="Q802"/>
      <c r="R802"/>
    </row>
    <row r="803" spans="1:18" x14ac:dyDescent="0.45">
      <c r="A803" s="2"/>
      <c r="B803" s="2"/>
      <c r="H803" s="12">
        <v>797</v>
      </c>
      <c r="I803" s="37">
        <v>95.539999999999978</v>
      </c>
      <c r="O803" s="12">
        <v>797</v>
      </c>
      <c r="P803" s="37">
        <v>309.89000000000004</v>
      </c>
      <c r="Q803"/>
      <c r="R803"/>
    </row>
    <row r="804" spans="1:18" x14ac:dyDescent="0.45">
      <c r="A804" s="2"/>
      <c r="B804" s="2"/>
      <c r="H804" s="12">
        <v>798</v>
      </c>
      <c r="I804" s="37">
        <v>148.40000000000003</v>
      </c>
      <c r="O804" s="12">
        <v>798</v>
      </c>
      <c r="P804" s="37">
        <v>106.75000000000001</v>
      </c>
      <c r="Q804"/>
      <c r="R804"/>
    </row>
    <row r="805" spans="1:18" x14ac:dyDescent="0.45">
      <c r="A805" s="2"/>
      <c r="B805" s="2"/>
      <c r="H805" s="12">
        <v>799</v>
      </c>
      <c r="I805" s="37">
        <v>53.14</v>
      </c>
      <c r="O805" s="12">
        <v>799</v>
      </c>
      <c r="P805" s="37">
        <v>228.09999999999997</v>
      </c>
      <c r="Q805"/>
      <c r="R805"/>
    </row>
    <row r="806" spans="1:18" x14ac:dyDescent="0.45">
      <c r="A806" s="2"/>
      <c r="B806" s="2"/>
      <c r="H806" s="12">
        <v>800</v>
      </c>
      <c r="I806" s="37">
        <v>91.470000000000013</v>
      </c>
      <c r="O806" s="12">
        <v>800</v>
      </c>
      <c r="P806" s="37">
        <v>132.01999999999998</v>
      </c>
      <c r="Q806"/>
      <c r="R806"/>
    </row>
    <row r="807" spans="1:18" x14ac:dyDescent="0.45">
      <c r="A807" s="2"/>
      <c r="B807" s="2"/>
      <c r="H807" s="12">
        <v>801</v>
      </c>
      <c r="I807" s="37">
        <v>-1.8999999999999986</v>
      </c>
      <c r="O807" s="12">
        <v>801</v>
      </c>
      <c r="P807" s="37">
        <v>244.90000000000003</v>
      </c>
      <c r="Q807"/>
      <c r="R807"/>
    </row>
    <row r="808" spans="1:18" x14ac:dyDescent="0.45">
      <c r="A808" s="2"/>
      <c r="B808" s="2"/>
      <c r="H808" s="12">
        <v>802</v>
      </c>
      <c r="I808" s="37">
        <v>67.339999999999989</v>
      </c>
      <c r="O808" s="12">
        <v>802</v>
      </c>
      <c r="P808" s="37">
        <v>163.28000000000003</v>
      </c>
      <c r="Q808"/>
      <c r="R808"/>
    </row>
    <row r="809" spans="1:18" x14ac:dyDescent="0.45">
      <c r="A809" s="2"/>
      <c r="B809" s="2"/>
      <c r="H809" s="12">
        <v>803</v>
      </c>
      <c r="I809" s="37">
        <v>-53.2</v>
      </c>
      <c r="O809" s="12">
        <v>803</v>
      </c>
      <c r="P809" s="37">
        <v>-26.550000000000008</v>
      </c>
      <c r="Q809"/>
      <c r="R809"/>
    </row>
    <row r="810" spans="1:18" x14ac:dyDescent="0.45">
      <c r="A810" s="2"/>
      <c r="B810" s="2"/>
      <c r="H810" s="12">
        <v>804</v>
      </c>
      <c r="I810" s="37">
        <v>160.82</v>
      </c>
      <c r="O810" s="12">
        <v>804</v>
      </c>
      <c r="P810" s="37">
        <v>145.68</v>
      </c>
      <c r="Q810"/>
      <c r="R810"/>
    </row>
    <row r="811" spans="1:18" x14ac:dyDescent="0.45">
      <c r="A811" s="2"/>
      <c r="B811" s="2"/>
      <c r="H811" s="12">
        <v>805</v>
      </c>
      <c r="I811" s="37">
        <v>235.15000000000003</v>
      </c>
      <c r="O811" s="12">
        <v>805</v>
      </c>
      <c r="P811" s="37">
        <v>238.38</v>
      </c>
      <c r="Q811"/>
      <c r="R811"/>
    </row>
    <row r="812" spans="1:18" x14ac:dyDescent="0.45">
      <c r="A812" s="2"/>
      <c r="B812" s="2"/>
      <c r="H812" s="12">
        <v>806</v>
      </c>
      <c r="I812" s="37">
        <v>248.58000000000004</v>
      </c>
      <c r="O812" s="12">
        <v>806</v>
      </c>
      <c r="P812" s="37">
        <v>184.39999999999998</v>
      </c>
      <c r="Q812"/>
      <c r="R812"/>
    </row>
    <row r="813" spans="1:18" x14ac:dyDescent="0.45">
      <c r="A813" s="2"/>
      <c r="B813" s="2"/>
      <c r="H813" s="12">
        <v>807</v>
      </c>
      <c r="I813" s="37">
        <v>93.100000000000009</v>
      </c>
      <c r="O813" s="12">
        <v>807</v>
      </c>
      <c r="P813" s="37">
        <v>7.1200000000000045</v>
      </c>
      <c r="Q813"/>
      <c r="R813"/>
    </row>
    <row r="814" spans="1:18" x14ac:dyDescent="0.45">
      <c r="A814" s="2"/>
      <c r="B814" s="2"/>
      <c r="H814" s="12">
        <v>808</v>
      </c>
      <c r="I814" s="37">
        <v>158.08000000000004</v>
      </c>
      <c r="O814" s="12">
        <v>808</v>
      </c>
      <c r="P814" s="37">
        <v>266.24</v>
      </c>
      <c r="Q814"/>
      <c r="R814"/>
    </row>
    <row r="815" spans="1:18" x14ac:dyDescent="0.45">
      <c r="A815" s="2"/>
      <c r="B815" s="2"/>
      <c r="H815" s="12">
        <v>809</v>
      </c>
      <c r="I815" s="37">
        <v>69.2</v>
      </c>
      <c r="O815" s="12">
        <v>809</v>
      </c>
      <c r="P815" s="37">
        <v>82.89</v>
      </c>
      <c r="Q815"/>
      <c r="R815"/>
    </row>
    <row r="816" spans="1:18" x14ac:dyDescent="0.45">
      <c r="A816" s="2"/>
      <c r="B816" s="2"/>
      <c r="H816" s="12">
        <v>810</v>
      </c>
      <c r="I816" s="37">
        <v>-16.5</v>
      </c>
      <c r="O816" s="12">
        <v>810</v>
      </c>
      <c r="P816" s="37">
        <v>147</v>
      </c>
      <c r="Q816"/>
      <c r="R816"/>
    </row>
    <row r="817" spans="1:18" x14ac:dyDescent="0.45">
      <c r="A817" s="2"/>
      <c r="B817" s="2"/>
      <c r="H817" s="12">
        <v>811</v>
      </c>
      <c r="I817" s="37">
        <v>269.50000000000006</v>
      </c>
      <c r="O817" s="12">
        <v>811</v>
      </c>
      <c r="P817" s="37">
        <v>104.86999999999999</v>
      </c>
      <c r="Q817"/>
      <c r="R817"/>
    </row>
    <row r="818" spans="1:18" x14ac:dyDescent="0.45">
      <c r="A818" s="2"/>
      <c r="B818" s="2"/>
      <c r="H818" s="12">
        <v>812</v>
      </c>
      <c r="I818" s="37">
        <v>28.489999999999995</v>
      </c>
      <c r="O818" s="12">
        <v>812</v>
      </c>
      <c r="P818" s="37">
        <v>-65.56</v>
      </c>
      <c r="Q818"/>
      <c r="R818"/>
    </row>
    <row r="819" spans="1:18" x14ac:dyDescent="0.45">
      <c r="A819" s="2"/>
      <c r="B819" s="2"/>
      <c r="H819" s="12">
        <v>813</v>
      </c>
      <c r="I819" s="37">
        <v>-78.540000000000006</v>
      </c>
      <c r="O819" s="12">
        <v>813</v>
      </c>
      <c r="P819" s="37">
        <v>81.52</v>
      </c>
      <c r="Q819"/>
      <c r="R819"/>
    </row>
    <row r="820" spans="1:18" x14ac:dyDescent="0.45">
      <c r="A820" s="2"/>
      <c r="B820" s="2"/>
      <c r="H820" s="12">
        <v>814</v>
      </c>
      <c r="I820" s="37">
        <v>153.27999999999997</v>
      </c>
      <c r="O820" s="12">
        <v>814</v>
      </c>
      <c r="P820" s="37">
        <v>16.09999999999998</v>
      </c>
      <c r="Q820"/>
      <c r="R820"/>
    </row>
    <row r="821" spans="1:18" x14ac:dyDescent="0.45">
      <c r="A821" s="2"/>
      <c r="B821" s="2"/>
      <c r="H821" s="12">
        <v>815</v>
      </c>
      <c r="I821" s="37">
        <v>63.089999999999989</v>
      </c>
      <c r="O821" s="12">
        <v>815</v>
      </c>
      <c r="P821" s="37">
        <v>7.7399999999999878</v>
      </c>
      <c r="Q821"/>
      <c r="R821"/>
    </row>
    <row r="822" spans="1:18" x14ac:dyDescent="0.45">
      <c r="A822" s="2"/>
      <c r="B822" s="2"/>
      <c r="H822" s="12">
        <v>816</v>
      </c>
      <c r="I822" s="37">
        <v>1.1999999999999957</v>
      </c>
      <c r="O822" s="12">
        <v>816</v>
      </c>
      <c r="P822" s="37">
        <v>-47.71</v>
      </c>
      <c r="Q822"/>
      <c r="R822"/>
    </row>
    <row r="823" spans="1:18" x14ac:dyDescent="0.45">
      <c r="A823" s="2"/>
      <c r="B823" s="2"/>
      <c r="H823" s="12">
        <v>817</v>
      </c>
      <c r="I823" s="37">
        <v>73.199999999999974</v>
      </c>
      <c r="O823" s="12">
        <v>817</v>
      </c>
      <c r="P823" s="37">
        <v>140.21999999999997</v>
      </c>
      <c r="Q823"/>
      <c r="R823"/>
    </row>
    <row r="824" spans="1:18" x14ac:dyDescent="0.45">
      <c r="A824" s="2"/>
      <c r="B824" s="2"/>
      <c r="H824" s="12">
        <v>818</v>
      </c>
      <c r="I824" s="37">
        <v>175.63</v>
      </c>
      <c r="O824" s="12">
        <v>818</v>
      </c>
      <c r="P824" s="37">
        <v>24.559999999999988</v>
      </c>
      <c r="Q824"/>
      <c r="R824"/>
    </row>
    <row r="825" spans="1:18" x14ac:dyDescent="0.45">
      <c r="A825" s="2"/>
      <c r="B825" s="2"/>
      <c r="H825" s="12">
        <v>819</v>
      </c>
      <c r="I825" s="37">
        <v>67.16</v>
      </c>
      <c r="O825" s="12">
        <v>819</v>
      </c>
      <c r="P825" s="37">
        <v>21.599999999999994</v>
      </c>
      <c r="Q825"/>
      <c r="R825"/>
    </row>
    <row r="826" spans="1:18" x14ac:dyDescent="0.45">
      <c r="A826" s="2"/>
      <c r="B826" s="2"/>
      <c r="H826" s="12">
        <v>820</v>
      </c>
      <c r="I826" s="37">
        <v>168.79999999999995</v>
      </c>
      <c r="O826" s="12">
        <v>820</v>
      </c>
      <c r="P826" s="37">
        <v>170.69000000000005</v>
      </c>
      <c r="Q826"/>
      <c r="R826"/>
    </row>
    <row r="827" spans="1:18" x14ac:dyDescent="0.45">
      <c r="A827" s="2"/>
      <c r="B827" s="2"/>
      <c r="H827" s="12">
        <v>821</v>
      </c>
      <c r="I827" s="37">
        <v>119.59999999999997</v>
      </c>
      <c r="O827" s="12">
        <v>821</v>
      </c>
      <c r="P827" s="37">
        <v>7.519999999999996</v>
      </c>
      <c r="Q827"/>
      <c r="R827"/>
    </row>
    <row r="828" spans="1:18" x14ac:dyDescent="0.45">
      <c r="A828" s="2"/>
      <c r="B828" s="2"/>
      <c r="H828" s="12">
        <v>822</v>
      </c>
      <c r="I828" s="37">
        <v>44.809999999999988</v>
      </c>
      <c r="O828" s="12">
        <v>822</v>
      </c>
      <c r="P828" s="37">
        <v>160.35999999999996</v>
      </c>
      <c r="Q828"/>
      <c r="R828"/>
    </row>
    <row r="829" spans="1:18" x14ac:dyDescent="0.45">
      <c r="A829" s="2"/>
      <c r="B829" s="2"/>
      <c r="H829" s="12">
        <v>823</v>
      </c>
      <c r="I829" s="37">
        <v>107.66000000000001</v>
      </c>
      <c r="O829" s="12">
        <v>823</v>
      </c>
      <c r="P829" s="37">
        <v>84.26</v>
      </c>
      <c r="Q829"/>
      <c r="R829"/>
    </row>
    <row r="830" spans="1:18" x14ac:dyDescent="0.45">
      <c r="A830" s="2"/>
      <c r="B830" s="2"/>
      <c r="H830" s="12">
        <v>824</v>
      </c>
      <c r="I830" s="37">
        <v>67.600000000000009</v>
      </c>
      <c r="O830" s="12">
        <v>824</v>
      </c>
      <c r="P830" s="37">
        <v>-11.760000000000005</v>
      </c>
      <c r="Q830"/>
      <c r="R830"/>
    </row>
    <row r="831" spans="1:18" x14ac:dyDescent="0.45">
      <c r="A831" s="2"/>
      <c r="B831" s="2"/>
      <c r="H831" s="12">
        <v>825</v>
      </c>
      <c r="I831" s="37">
        <v>-72.319999999999993</v>
      </c>
      <c r="O831" s="12">
        <v>825</v>
      </c>
      <c r="P831" s="37">
        <v>97.61</v>
      </c>
      <c r="Q831"/>
      <c r="R831"/>
    </row>
    <row r="832" spans="1:18" x14ac:dyDescent="0.45">
      <c r="A832" s="2"/>
      <c r="B832" s="2"/>
      <c r="H832" s="12">
        <v>826</v>
      </c>
      <c r="I832" s="37">
        <v>28.639999999999986</v>
      </c>
      <c r="O832" s="12">
        <v>826</v>
      </c>
      <c r="P832" s="37">
        <v>217.10000000000002</v>
      </c>
      <c r="Q832"/>
      <c r="R832"/>
    </row>
    <row r="833" spans="1:18" x14ac:dyDescent="0.45">
      <c r="A833" s="2"/>
      <c r="B833" s="2"/>
      <c r="H833" s="12">
        <v>827</v>
      </c>
      <c r="I833" s="37">
        <v>241.49999999999994</v>
      </c>
      <c r="O833" s="12">
        <v>827</v>
      </c>
      <c r="P833" s="37">
        <v>229.23000000000002</v>
      </c>
      <c r="Q833"/>
      <c r="R833"/>
    </row>
    <row r="834" spans="1:18" x14ac:dyDescent="0.45">
      <c r="A834" s="2"/>
      <c r="B834" s="2"/>
      <c r="H834" s="12">
        <v>828</v>
      </c>
      <c r="I834" s="37">
        <v>91.940000000000012</v>
      </c>
      <c r="O834" s="12">
        <v>828</v>
      </c>
      <c r="P834" s="37">
        <v>244.5</v>
      </c>
      <c r="Q834"/>
      <c r="R834"/>
    </row>
    <row r="835" spans="1:18" x14ac:dyDescent="0.45">
      <c r="A835" s="2"/>
      <c r="B835" s="2"/>
      <c r="H835" s="12">
        <v>829</v>
      </c>
      <c r="I835" s="37">
        <v>150.86000000000001</v>
      </c>
      <c r="O835" s="12">
        <v>829</v>
      </c>
      <c r="P835" s="37">
        <v>3.480000000000004</v>
      </c>
      <c r="Q835"/>
      <c r="R835"/>
    </row>
    <row r="836" spans="1:18" x14ac:dyDescent="0.45">
      <c r="A836" s="2"/>
      <c r="B836" s="2"/>
      <c r="H836" s="12">
        <v>830</v>
      </c>
      <c r="I836" s="37">
        <v>139.08999999999997</v>
      </c>
      <c r="O836" s="12">
        <v>830</v>
      </c>
      <c r="P836" s="37">
        <v>-43.06</v>
      </c>
      <c r="Q836"/>
      <c r="R836"/>
    </row>
    <row r="837" spans="1:18" x14ac:dyDescent="0.45">
      <c r="A837" s="2"/>
      <c r="B837" s="2"/>
      <c r="H837" s="12">
        <v>831</v>
      </c>
      <c r="I837" s="37">
        <v>-95.050000000000011</v>
      </c>
      <c r="O837" s="12">
        <v>831</v>
      </c>
      <c r="P837" s="37">
        <v>109.99999999999999</v>
      </c>
      <c r="Q837"/>
      <c r="R837"/>
    </row>
    <row r="838" spans="1:18" x14ac:dyDescent="0.45">
      <c r="A838" s="2"/>
      <c r="B838" s="2"/>
      <c r="H838" s="12">
        <v>832</v>
      </c>
      <c r="I838" s="37">
        <v>18.999999999999986</v>
      </c>
      <c r="O838" s="12">
        <v>832</v>
      </c>
      <c r="P838" s="37">
        <v>71.08</v>
      </c>
      <c r="Q838"/>
      <c r="R838"/>
    </row>
    <row r="839" spans="1:18" x14ac:dyDescent="0.45">
      <c r="A839" s="2"/>
      <c r="B839" s="2"/>
      <c r="H839" s="12">
        <v>833</v>
      </c>
      <c r="I839" s="37">
        <v>142.28000000000003</v>
      </c>
      <c r="O839" s="12">
        <v>833</v>
      </c>
      <c r="P839" s="37">
        <v>-80.2</v>
      </c>
      <c r="Q839"/>
      <c r="R839"/>
    </row>
    <row r="840" spans="1:18" x14ac:dyDescent="0.45">
      <c r="A840" s="2"/>
      <c r="B840" s="2"/>
      <c r="H840" s="12">
        <v>834</v>
      </c>
      <c r="I840" s="37">
        <v>109.19999999999997</v>
      </c>
      <c r="O840" s="12">
        <v>834</v>
      </c>
      <c r="P840" s="37">
        <v>-20.079999999999998</v>
      </c>
      <c r="Q840"/>
      <c r="R840"/>
    </row>
    <row r="841" spans="1:18" x14ac:dyDescent="0.45">
      <c r="A841" s="2"/>
      <c r="B841" s="2"/>
      <c r="H841" s="12">
        <v>835</v>
      </c>
      <c r="I841" s="37">
        <v>54.8</v>
      </c>
      <c r="O841" s="12">
        <v>835</v>
      </c>
      <c r="P841" s="37">
        <v>215.03999999999996</v>
      </c>
      <c r="Q841"/>
      <c r="R841"/>
    </row>
    <row r="842" spans="1:18" x14ac:dyDescent="0.45">
      <c r="A842" s="2"/>
      <c r="B842" s="2"/>
      <c r="H842" s="12">
        <v>836</v>
      </c>
      <c r="I842" s="37">
        <v>112.48</v>
      </c>
      <c r="O842" s="12">
        <v>836</v>
      </c>
      <c r="P842" s="37">
        <v>128.54000000000002</v>
      </c>
      <c r="Q842"/>
      <c r="R842"/>
    </row>
    <row r="843" spans="1:18" x14ac:dyDescent="0.45">
      <c r="A843" s="2"/>
      <c r="B843" s="2"/>
      <c r="H843" s="12">
        <v>837</v>
      </c>
      <c r="I843" s="37">
        <v>-161.77000000000001</v>
      </c>
      <c r="O843" s="12">
        <v>837</v>
      </c>
      <c r="P843" s="37">
        <v>-10.080000000000005</v>
      </c>
      <c r="Q843"/>
      <c r="R843"/>
    </row>
    <row r="844" spans="1:18" x14ac:dyDescent="0.45">
      <c r="A844" s="2"/>
      <c r="B844" s="2"/>
      <c r="H844" s="12">
        <v>838</v>
      </c>
      <c r="I844" s="37">
        <v>253.24</v>
      </c>
      <c r="O844" s="12">
        <v>838</v>
      </c>
      <c r="P844" s="37">
        <v>65.699999999999989</v>
      </c>
      <c r="Q844"/>
      <c r="R844"/>
    </row>
    <row r="845" spans="1:18" x14ac:dyDescent="0.45">
      <c r="A845" s="2"/>
      <c r="B845" s="2"/>
      <c r="H845" s="12">
        <v>839</v>
      </c>
      <c r="I845" s="37">
        <v>219.44</v>
      </c>
      <c r="O845" s="12">
        <v>839</v>
      </c>
      <c r="P845" s="37">
        <v>278.59999999999997</v>
      </c>
      <c r="Q845"/>
      <c r="R845"/>
    </row>
    <row r="846" spans="1:18" x14ac:dyDescent="0.45">
      <c r="A846" s="2"/>
      <c r="B846" s="2"/>
      <c r="H846" s="12">
        <v>840</v>
      </c>
      <c r="I846" s="37">
        <v>194.32</v>
      </c>
      <c r="O846" s="12">
        <v>840</v>
      </c>
      <c r="P846" s="37">
        <v>484.34</v>
      </c>
      <c r="Q846"/>
      <c r="R846"/>
    </row>
    <row r="847" spans="1:18" x14ac:dyDescent="0.45">
      <c r="A847" s="2"/>
      <c r="B847" s="2"/>
      <c r="H847" s="12">
        <v>841</v>
      </c>
      <c r="I847" s="37">
        <v>-103.48</v>
      </c>
      <c r="O847" s="12">
        <v>841</v>
      </c>
      <c r="P847" s="37">
        <v>215.19999999999993</v>
      </c>
      <c r="Q847"/>
      <c r="R847"/>
    </row>
    <row r="848" spans="1:18" x14ac:dyDescent="0.45">
      <c r="A848" s="2"/>
      <c r="B848" s="2"/>
      <c r="H848" s="12">
        <v>842</v>
      </c>
      <c r="I848" s="37">
        <v>177.67999999999995</v>
      </c>
      <c r="O848" s="12">
        <v>842</v>
      </c>
      <c r="P848" s="37">
        <v>58.339999999999989</v>
      </c>
      <c r="Q848"/>
      <c r="R848"/>
    </row>
    <row r="849" spans="1:18" x14ac:dyDescent="0.45">
      <c r="A849" s="2"/>
      <c r="B849" s="2"/>
      <c r="H849" s="12">
        <v>843</v>
      </c>
      <c r="I849" s="37">
        <v>138.82999999999998</v>
      </c>
      <c r="O849" s="12">
        <v>843</v>
      </c>
      <c r="P849" s="37">
        <v>54.95</v>
      </c>
      <c r="Q849"/>
      <c r="R849"/>
    </row>
    <row r="850" spans="1:18" x14ac:dyDescent="0.45">
      <c r="A850" s="2"/>
      <c r="B850" s="2"/>
      <c r="H850" s="12">
        <v>844</v>
      </c>
      <c r="I850" s="37">
        <v>98.000000000000014</v>
      </c>
      <c r="O850" s="12">
        <v>844</v>
      </c>
      <c r="P850" s="37">
        <v>248.89999999999998</v>
      </c>
      <c r="Q850"/>
      <c r="R850"/>
    </row>
    <row r="851" spans="1:18" x14ac:dyDescent="0.45">
      <c r="A851" s="2"/>
      <c r="B851" s="2"/>
      <c r="H851" s="12">
        <v>845</v>
      </c>
      <c r="I851" s="37">
        <v>-22.42</v>
      </c>
      <c r="O851" s="12">
        <v>845</v>
      </c>
      <c r="P851" s="37">
        <v>302.15000000000003</v>
      </c>
      <c r="Q851"/>
      <c r="R851"/>
    </row>
    <row r="852" spans="1:18" x14ac:dyDescent="0.45">
      <c r="A852" s="2"/>
      <c r="B852" s="2"/>
      <c r="H852" s="12">
        <v>846</v>
      </c>
      <c r="I852" s="37">
        <v>-27.950000000000003</v>
      </c>
      <c r="O852" s="12">
        <v>846</v>
      </c>
      <c r="P852" s="37">
        <v>-113.26</v>
      </c>
      <c r="Q852"/>
      <c r="R852"/>
    </row>
    <row r="853" spans="1:18" x14ac:dyDescent="0.45">
      <c r="A853" s="2"/>
      <c r="B853" s="2"/>
      <c r="H853" s="12">
        <v>847</v>
      </c>
      <c r="I853" s="37">
        <v>7.7600000000000051</v>
      </c>
      <c r="O853" s="12">
        <v>847</v>
      </c>
      <c r="P853" s="37">
        <v>349.08</v>
      </c>
      <c r="Q853"/>
      <c r="R853"/>
    </row>
    <row r="854" spans="1:18" x14ac:dyDescent="0.45">
      <c r="A854" s="2"/>
      <c r="B854" s="2"/>
      <c r="H854" s="12">
        <v>848</v>
      </c>
      <c r="I854" s="37">
        <v>-53.2</v>
      </c>
      <c r="O854" s="12">
        <v>848</v>
      </c>
      <c r="P854" s="37">
        <v>150.30000000000001</v>
      </c>
      <c r="Q854"/>
      <c r="R854"/>
    </row>
    <row r="855" spans="1:18" x14ac:dyDescent="0.45">
      <c r="A855" s="2"/>
      <c r="B855" s="2"/>
      <c r="H855" s="12">
        <v>849</v>
      </c>
      <c r="I855" s="37">
        <v>202.47999999999996</v>
      </c>
      <c r="O855" s="12">
        <v>849</v>
      </c>
      <c r="P855" s="37">
        <v>304.95999999999998</v>
      </c>
      <c r="Q855"/>
      <c r="R855"/>
    </row>
    <row r="856" spans="1:18" x14ac:dyDescent="0.45">
      <c r="A856" s="2"/>
      <c r="B856" s="2"/>
      <c r="H856" s="12">
        <v>850</v>
      </c>
      <c r="I856" s="37">
        <v>38.569999999999993</v>
      </c>
      <c r="O856" s="12">
        <v>850</v>
      </c>
      <c r="P856" s="37">
        <v>119.32</v>
      </c>
      <c r="Q856"/>
      <c r="R856"/>
    </row>
    <row r="857" spans="1:18" x14ac:dyDescent="0.45">
      <c r="A857" s="2"/>
      <c r="B857" s="2"/>
      <c r="H857" s="12">
        <v>851</v>
      </c>
      <c r="I857" s="37">
        <v>50.049999999999969</v>
      </c>
      <c r="O857" s="12">
        <v>851</v>
      </c>
      <c r="P857" s="37">
        <v>114.77</v>
      </c>
      <c r="Q857"/>
      <c r="R857"/>
    </row>
    <row r="858" spans="1:18" x14ac:dyDescent="0.45">
      <c r="A858" s="2"/>
      <c r="B858" s="2"/>
      <c r="H858" s="12">
        <v>852</v>
      </c>
      <c r="I858" s="37">
        <v>81.55</v>
      </c>
      <c r="O858" s="12">
        <v>852</v>
      </c>
      <c r="P858" s="37">
        <v>149.20000000000005</v>
      </c>
      <c r="Q858"/>
      <c r="R858"/>
    </row>
    <row r="859" spans="1:18" x14ac:dyDescent="0.45">
      <c r="A859" s="2"/>
      <c r="B859" s="2"/>
      <c r="H859" s="12">
        <v>853</v>
      </c>
      <c r="I859" s="37">
        <v>33.739999999999995</v>
      </c>
      <c r="O859" s="12">
        <v>853</v>
      </c>
      <c r="P859" s="37">
        <v>-63.28</v>
      </c>
      <c r="Q859"/>
      <c r="R859"/>
    </row>
    <row r="860" spans="1:18" x14ac:dyDescent="0.45">
      <c r="A860" s="2"/>
      <c r="B860" s="2"/>
      <c r="H860" s="12">
        <v>854</v>
      </c>
      <c r="I860" s="37">
        <v>35.349999999999994</v>
      </c>
      <c r="O860" s="12">
        <v>854</v>
      </c>
      <c r="P860" s="37">
        <v>88.04</v>
      </c>
      <c r="Q860"/>
      <c r="R860"/>
    </row>
    <row r="861" spans="1:18" x14ac:dyDescent="0.45">
      <c r="A861" s="2"/>
      <c r="B861" s="2"/>
      <c r="H861" s="12">
        <v>855</v>
      </c>
      <c r="I861" s="37">
        <v>73.549999999999983</v>
      </c>
      <c r="O861" s="12">
        <v>855</v>
      </c>
      <c r="P861" s="37">
        <v>249.95999999999998</v>
      </c>
      <c r="Q861"/>
      <c r="R861"/>
    </row>
    <row r="862" spans="1:18" x14ac:dyDescent="0.45">
      <c r="A862" s="2"/>
      <c r="B862" s="2"/>
      <c r="H862" s="12">
        <v>856</v>
      </c>
      <c r="I862" s="37">
        <v>96.000000000000014</v>
      </c>
      <c r="O862" s="12">
        <v>856</v>
      </c>
      <c r="P862" s="37">
        <v>88.320000000000007</v>
      </c>
      <c r="Q862"/>
      <c r="R862"/>
    </row>
    <row r="863" spans="1:18" x14ac:dyDescent="0.45">
      <c r="A863" s="2"/>
      <c r="B863" s="2"/>
      <c r="H863" s="12">
        <v>857</v>
      </c>
      <c r="I863" s="37">
        <v>141.19999999999999</v>
      </c>
      <c r="O863" s="12">
        <v>857</v>
      </c>
      <c r="P863" s="37">
        <v>-15.920000000000002</v>
      </c>
      <c r="Q863"/>
      <c r="R863"/>
    </row>
    <row r="864" spans="1:18" x14ac:dyDescent="0.45">
      <c r="A864" s="2"/>
      <c r="B864" s="2"/>
      <c r="H864" s="12">
        <v>858</v>
      </c>
      <c r="I864" s="37">
        <v>-2.480000000000004</v>
      </c>
      <c r="O864" s="12">
        <v>858</v>
      </c>
      <c r="P864" s="37">
        <v>220.8</v>
      </c>
      <c r="Q864"/>
      <c r="R864"/>
    </row>
    <row r="865" spans="1:18" x14ac:dyDescent="0.45">
      <c r="A865" s="2"/>
      <c r="B865" s="2"/>
      <c r="H865" s="12">
        <v>859</v>
      </c>
      <c r="I865" s="37">
        <v>-71.45</v>
      </c>
      <c r="O865" s="12">
        <v>859</v>
      </c>
      <c r="P865" s="37">
        <v>315</v>
      </c>
      <c r="Q865"/>
      <c r="R865"/>
    </row>
    <row r="866" spans="1:18" x14ac:dyDescent="0.45">
      <c r="A866" s="2"/>
      <c r="B866" s="2"/>
      <c r="H866" s="12">
        <v>860</v>
      </c>
      <c r="I866" s="37">
        <v>130.90999999999997</v>
      </c>
      <c r="O866" s="12">
        <v>860</v>
      </c>
      <c r="P866" s="37">
        <v>-7.0000000000000284E-2</v>
      </c>
      <c r="Q866"/>
      <c r="R866"/>
    </row>
    <row r="867" spans="1:18" x14ac:dyDescent="0.45">
      <c r="A867" s="2"/>
      <c r="B867" s="2"/>
      <c r="H867" s="12">
        <v>861</v>
      </c>
      <c r="I867" s="37">
        <v>-206.03000000000003</v>
      </c>
      <c r="O867" s="12">
        <v>861</v>
      </c>
      <c r="P867" s="37">
        <v>132.77999999999997</v>
      </c>
      <c r="Q867"/>
      <c r="R867"/>
    </row>
    <row r="868" spans="1:18" x14ac:dyDescent="0.45">
      <c r="A868" s="2"/>
      <c r="B868" s="2"/>
      <c r="H868" s="12">
        <v>862</v>
      </c>
      <c r="I868" s="37">
        <v>84.74</v>
      </c>
      <c r="O868" s="12">
        <v>862</v>
      </c>
      <c r="P868" s="37">
        <v>82.8</v>
      </c>
      <c r="Q868"/>
      <c r="R868"/>
    </row>
    <row r="869" spans="1:18" x14ac:dyDescent="0.45">
      <c r="A869" s="2"/>
      <c r="B869" s="2"/>
      <c r="H869" s="12">
        <v>863</v>
      </c>
      <c r="I869" s="37">
        <v>4.2800000000000011</v>
      </c>
      <c r="O869" s="12">
        <v>863</v>
      </c>
      <c r="P869" s="37">
        <v>179.56</v>
      </c>
      <c r="Q869"/>
      <c r="R869"/>
    </row>
    <row r="870" spans="1:18" x14ac:dyDescent="0.45">
      <c r="A870" s="2"/>
      <c r="B870" s="2"/>
      <c r="H870" s="12">
        <v>864</v>
      </c>
      <c r="I870" s="37">
        <v>49.749999999999986</v>
      </c>
      <c r="O870" s="12">
        <v>864</v>
      </c>
      <c r="P870" s="37">
        <v>177.07999999999998</v>
      </c>
      <c r="Q870"/>
      <c r="R870"/>
    </row>
    <row r="871" spans="1:18" x14ac:dyDescent="0.45">
      <c r="A871" s="2"/>
      <c r="B871" s="2"/>
      <c r="H871" s="12">
        <v>865</v>
      </c>
      <c r="I871" s="37">
        <v>216.07999999999998</v>
      </c>
      <c r="O871" s="12">
        <v>865</v>
      </c>
      <c r="P871" s="37">
        <v>57.679999999999993</v>
      </c>
      <c r="Q871"/>
      <c r="R871"/>
    </row>
    <row r="872" spans="1:18" x14ac:dyDescent="0.45">
      <c r="A872" s="2"/>
      <c r="B872" s="2"/>
      <c r="H872" s="12">
        <v>866</v>
      </c>
      <c r="I872" s="37">
        <v>-21.300000000000008</v>
      </c>
      <c r="O872" s="12">
        <v>866</v>
      </c>
      <c r="P872" s="37">
        <v>264.32</v>
      </c>
      <c r="Q872"/>
      <c r="R872"/>
    </row>
    <row r="873" spans="1:18" x14ac:dyDescent="0.45">
      <c r="A873" s="2"/>
      <c r="B873" s="2"/>
      <c r="H873" s="12">
        <v>867</v>
      </c>
      <c r="I873" s="37">
        <v>47.599999999999994</v>
      </c>
      <c r="O873" s="12">
        <v>867</v>
      </c>
      <c r="P873" s="37">
        <v>55.820000000000007</v>
      </c>
      <c r="Q873"/>
      <c r="R873"/>
    </row>
    <row r="874" spans="1:18" x14ac:dyDescent="0.45">
      <c r="A874" s="2"/>
      <c r="B874" s="2"/>
      <c r="H874" s="12">
        <v>868</v>
      </c>
      <c r="I874" s="37">
        <v>119.43</v>
      </c>
      <c r="O874" s="12">
        <v>868</v>
      </c>
      <c r="P874" s="37">
        <v>161.51</v>
      </c>
      <c r="Q874"/>
      <c r="R874"/>
    </row>
    <row r="875" spans="1:18" x14ac:dyDescent="0.45">
      <c r="A875" s="2"/>
      <c r="B875" s="2"/>
      <c r="H875" s="12">
        <v>869</v>
      </c>
      <c r="I875" s="37">
        <v>28.279999999999987</v>
      </c>
      <c r="O875" s="12">
        <v>869</v>
      </c>
      <c r="P875" s="37">
        <v>53.719999999999985</v>
      </c>
      <c r="Q875"/>
      <c r="R875"/>
    </row>
    <row r="876" spans="1:18" x14ac:dyDescent="0.45">
      <c r="A876" s="2"/>
      <c r="B876" s="2"/>
      <c r="H876" s="12">
        <v>870</v>
      </c>
      <c r="I876" s="37">
        <v>102.46</v>
      </c>
      <c r="O876" s="12">
        <v>870</v>
      </c>
      <c r="P876" s="37">
        <v>146.89999999999998</v>
      </c>
      <c r="Q876"/>
      <c r="R876"/>
    </row>
    <row r="877" spans="1:18" x14ac:dyDescent="0.45">
      <c r="A877" s="2"/>
      <c r="B877" s="2"/>
      <c r="H877" s="12">
        <v>871</v>
      </c>
      <c r="I877" s="37">
        <v>-49.2</v>
      </c>
      <c r="O877" s="12">
        <v>871</v>
      </c>
      <c r="P877" s="37">
        <v>243.57000000000005</v>
      </c>
      <c r="Q877"/>
      <c r="R877"/>
    </row>
    <row r="878" spans="1:18" x14ac:dyDescent="0.45">
      <c r="A878" s="2"/>
      <c r="B878" s="2"/>
      <c r="H878" s="12">
        <v>872</v>
      </c>
      <c r="I878" s="37">
        <v>36.169999999999987</v>
      </c>
      <c r="O878" s="12">
        <v>872</v>
      </c>
      <c r="P878" s="37">
        <v>-191.92000000000002</v>
      </c>
      <c r="Q878"/>
      <c r="R878"/>
    </row>
    <row r="879" spans="1:18" x14ac:dyDescent="0.45">
      <c r="A879" s="2"/>
      <c r="B879" s="2"/>
      <c r="H879" s="12">
        <v>873</v>
      </c>
      <c r="I879" s="37">
        <v>75.249999999999986</v>
      </c>
      <c r="O879" s="12">
        <v>873</v>
      </c>
      <c r="P879" s="37">
        <v>178.64</v>
      </c>
      <c r="Q879"/>
      <c r="R879"/>
    </row>
    <row r="880" spans="1:18" x14ac:dyDescent="0.45">
      <c r="A880" s="2"/>
      <c r="B880" s="2"/>
      <c r="H880" s="12">
        <v>874</v>
      </c>
      <c r="I880" s="37">
        <v>-63.970000000000006</v>
      </c>
      <c r="O880" s="12">
        <v>874</v>
      </c>
      <c r="P880" s="37">
        <v>168.43</v>
      </c>
      <c r="Q880"/>
      <c r="R880"/>
    </row>
    <row r="881" spans="1:18" x14ac:dyDescent="0.45">
      <c r="A881" s="2"/>
      <c r="B881" s="2"/>
      <c r="H881" s="12">
        <v>875</v>
      </c>
      <c r="I881" s="37">
        <v>283.55</v>
      </c>
      <c r="O881" s="12">
        <v>875</v>
      </c>
      <c r="P881" s="37">
        <v>101.50000000000001</v>
      </c>
      <c r="Q881"/>
      <c r="R881"/>
    </row>
    <row r="882" spans="1:18" x14ac:dyDescent="0.45">
      <c r="A882" s="2"/>
      <c r="B882" s="2"/>
      <c r="H882" s="12">
        <v>876</v>
      </c>
      <c r="I882" s="37">
        <v>-126.28</v>
      </c>
      <c r="O882" s="12">
        <v>876</v>
      </c>
      <c r="P882" s="37">
        <v>3.6699999999999946</v>
      </c>
      <c r="Q882"/>
      <c r="R882"/>
    </row>
    <row r="883" spans="1:18" x14ac:dyDescent="0.45">
      <c r="A883" s="2"/>
      <c r="B883" s="2"/>
      <c r="H883" s="12">
        <v>877</v>
      </c>
      <c r="I883" s="37">
        <v>198.15000000000003</v>
      </c>
      <c r="O883" s="12">
        <v>877</v>
      </c>
      <c r="P883" s="37">
        <v>115.44000000000001</v>
      </c>
      <c r="Q883"/>
      <c r="R883"/>
    </row>
    <row r="884" spans="1:18" x14ac:dyDescent="0.45">
      <c r="A884" s="2"/>
      <c r="B884" s="2"/>
      <c r="H884" s="12">
        <v>878</v>
      </c>
      <c r="I884" s="37">
        <v>221.39000000000004</v>
      </c>
      <c r="O884" s="12">
        <v>878</v>
      </c>
      <c r="P884" s="37">
        <v>109.99999999999999</v>
      </c>
      <c r="Q884"/>
      <c r="R884"/>
    </row>
    <row r="885" spans="1:18" x14ac:dyDescent="0.45">
      <c r="A885" s="2"/>
      <c r="B885" s="2"/>
      <c r="H885" s="12">
        <v>879</v>
      </c>
      <c r="I885" s="37">
        <v>141.39000000000004</v>
      </c>
      <c r="O885" s="12">
        <v>879</v>
      </c>
      <c r="P885" s="37">
        <v>-45.320000000000007</v>
      </c>
      <c r="Q885"/>
      <c r="R885"/>
    </row>
    <row r="886" spans="1:18" x14ac:dyDescent="0.45">
      <c r="A886" s="2"/>
      <c r="B886" s="2"/>
      <c r="H886" s="12">
        <v>880</v>
      </c>
      <c r="I886" s="37">
        <v>37.519999999999996</v>
      </c>
      <c r="O886" s="12">
        <v>880</v>
      </c>
      <c r="P886" s="37">
        <v>6.4399999999999977</v>
      </c>
      <c r="Q886"/>
      <c r="R886"/>
    </row>
    <row r="887" spans="1:18" x14ac:dyDescent="0.45">
      <c r="A887" s="2"/>
      <c r="B887" s="2"/>
      <c r="H887" s="12">
        <v>881</v>
      </c>
      <c r="I887" s="37">
        <v>-61.540000000000006</v>
      </c>
      <c r="O887" s="12">
        <v>881</v>
      </c>
      <c r="P887" s="37">
        <v>78.239999999999995</v>
      </c>
      <c r="Q887"/>
      <c r="R887"/>
    </row>
    <row r="888" spans="1:18" x14ac:dyDescent="0.45">
      <c r="A888" s="2"/>
      <c r="B888" s="2"/>
      <c r="H888" s="12">
        <v>882</v>
      </c>
      <c r="I888" s="37">
        <v>249.39999999999998</v>
      </c>
      <c r="O888" s="12">
        <v>882</v>
      </c>
      <c r="P888" s="37">
        <v>23.64</v>
      </c>
      <c r="Q888"/>
      <c r="R888"/>
    </row>
    <row r="889" spans="1:18" x14ac:dyDescent="0.45">
      <c r="A889" s="2"/>
      <c r="B889" s="2"/>
      <c r="H889" s="12">
        <v>883</v>
      </c>
      <c r="I889" s="37">
        <v>25.200000000000003</v>
      </c>
      <c r="O889" s="12">
        <v>883</v>
      </c>
      <c r="P889" s="37">
        <v>155.07999999999998</v>
      </c>
      <c r="Q889"/>
      <c r="R889"/>
    </row>
    <row r="890" spans="1:18" x14ac:dyDescent="0.45">
      <c r="A890" s="2"/>
      <c r="B890" s="2"/>
      <c r="H890" s="12">
        <v>884</v>
      </c>
      <c r="I890" s="37">
        <v>105.26</v>
      </c>
      <c r="O890" s="12">
        <v>884</v>
      </c>
      <c r="P890" s="37">
        <v>227.85000000000002</v>
      </c>
      <c r="Q890"/>
      <c r="R890"/>
    </row>
    <row r="891" spans="1:18" x14ac:dyDescent="0.45">
      <c r="A891" s="2"/>
      <c r="B891" s="2"/>
      <c r="H891" s="12">
        <v>885</v>
      </c>
      <c r="I891" s="37">
        <v>69.050000000000011</v>
      </c>
      <c r="O891" s="12">
        <v>885</v>
      </c>
      <c r="P891" s="37">
        <v>-161</v>
      </c>
      <c r="Q891"/>
      <c r="R891"/>
    </row>
    <row r="892" spans="1:18" x14ac:dyDescent="0.45">
      <c r="A892" s="2"/>
      <c r="B892" s="2"/>
      <c r="H892" s="12">
        <v>886</v>
      </c>
      <c r="I892" s="37">
        <v>217.48000000000008</v>
      </c>
      <c r="O892" s="12">
        <v>886</v>
      </c>
      <c r="P892" s="37">
        <v>257.07</v>
      </c>
      <c r="Q892"/>
      <c r="R892"/>
    </row>
    <row r="893" spans="1:18" x14ac:dyDescent="0.45">
      <c r="A893" s="2"/>
      <c r="B893" s="2"/>
      <c r="H893" s="12">
        <v>887</v>
      </c>
      <c r="I893" s="37">
        <v>74.840000000000018</v>
      </c>
      <c r="O893" s="12">
        <v>887</v>
      </c>
      <c r="P893" s="37">
        <v>126.32</v>
      </c>
      <c r="Q893"/>
      <c r="R893"/>
    </row>
    <row r="894" spans="1:18" x14ac:dyDescent="0.45">
      <c r="A894" s="2"/>
      <c r="B894" s="2"/>
      <c r="H894" s="12">
        <v>888</v>
      </c>
      <c r="I894" s="37">
        <v>155.95999999999998</v>
      </c>
      <c r="O894" s="12">
        <v>888</v>
      </c>
      <c r="P894" s="37">
        <v>194.25</v>
      </c>
      <c r="Q894"/>
      <c r="R894"/>
    </row>
    <row r="895" spans="1:18" x14ac:dyDescent="0.45">
      <c r="A895" s="2"/>
      <c r="B895" s="2"/>
      <c r="H895" s="12">
        <v>889</v>
      </c>
      <c r="I895" s="37">
        <v>63.05</v>
      </c>
      <c r="O895" s="12">
        <v>889</v>
      </c>
      <c r="P895" s="37">
        <v>147.69999999999999</v>
      </c>
      <c r="Q895"/>
      <c r="R895"/>
    </row>
    <row r="896" spans="1:18" x14ac:dyDescent="0.45">
      <c r="A896" s="2"/>
      <c r="B896" s="2"/>
      <c r="H896" s="12">
        <v>890</v>
      </c>
      <c r="I896" s="37">
        <v>40.279999999999973</v>
      </c>
      <c r="O896" s="12">
        <v>890</v>
      </c>
      <c r="P896" s="37">
        <v>-170.04000000000002</v>
      </c>
      <c r="Q896"/>
      <c r="R896"/>
    </row>
    <row r="897" spans="1:18" x14ac:dyDescent="0.45">
      <c r="A897" s="2"/>
      <c r="B897" s="2"/>
      <c r="H897" s="12">
        <v>891</v>
      </c>
      <c r="I897" s="37">
        <v>19</v>
      </c>
      <c r="O897" s="12">
        <v>891</v>
      </c>
      <c r="P897" s="37">
        <v>-57.7</v>
      </c>
      <c r="Q897"/>
      <c r="R897"/>
    </row>
    <row r="898" spans="1:18" x14ac:dyDescent="0.45">
      <c r="A898" s="2"/>
      <c r="B898" s="2"/>
      <c r="H898" s="12">
        <v>892</v>
      </c>
      <c r="I898" s="37">
        <v>125.71999999999997</v>
      </c>
      <c r="O898" s="12">
        <v>892</v>
      </c>
      <c r="P898" s="37">
        <v>151.73000000000002</v>
      </c>
      <c r="Q898"/>
      <c r="R898"/>
    </row>
    <row r="899" spans="1:18" x14ac:dyDescent="0.45">
      <c r="A899" s="2"/>
      <c r="B899" s="2"/>
      <c r="H899" s="12">
        <v>893</v>
      </c>
      <c r="I899" s="37">
        <v>164.07999999999998</v>
      </c>
      <c r="O899" s="12">
        <v>893</v>
      </c>
      <c r="P899" s="37">
        <v>347.14999999999992</v>
      </c>
      <c r="Q899"/>
      <c r="R899"/>
    </row>
    <row r="900" spans="1:18" x14ac:dyDescent="0.45">
      <c r="A900" s="2"/>
      <c r="B900" s="2"/>
      <c r="H900" s="12">
        <v>894</v>
      </c>
      <c r="I900" s="37">
        <v>20.399999999999991</v>
      </c>
      <c r="O900" s="12">
        <v>894</v>
      </c>
      <c r="P900" s="37">
        <v>163.72000000000003</v>
      </c>
      <c r="Q900"/>
      <c r="R900"/>
    </row>
    <row r="901" spans="1:18" x14ac:dyDescent="0.45">
      <c r="A901" s="2"/>
      <c r="B901" s="2"/>
      <c r="H901" s="12">
        <v>895</v>
      </c>
      <c r="I901" s="37">
        <v>262.15000000000003</v>
      </c>
      <c r="O901" s="12">
        <v>895</v>
      </c>
      <c r="P901" s="37">
        <v>-30.700000000000006</v>
      </c>
      <c r="Q901"/>
      <c r="R901"/>
    </row>
    <row r="902" spans="1:18" x14ac:dyDescent="0.45">
      <c r="A902" s="2"/>
      <c r="B902" s="2"/>
      <c r="H902" s="12">
        <v>896</v>
      </c>
      <c r="I902" s="37">
        <v>210.2</v>
      </c>
      <c r="O902" s="12">
        <v>896</v>
      </c>
      <c r="P902" s="37">
        <v>263.58999999999997</v>
      </c>
      <c r="Q902"/>
      <c r="R902"/>
    </row>
    <row r="903" spans="1:18" x14ac:dyDescent="0.45">
      <c r="A903" s="2"/>
      <c r="B903" s="2"/>
      <c r="H903" s="12">
        <v>897</v>
      </c>
      <c r="I903" s="37">
        <v>138.88999999999999</v>
      </c>
      <c r="O903" s="12">
        <v>897</v>
      </c>
      <c r="P903" s="37">
        <v>253.01</v>
      </c>
      <c r="Q903"/>
      <c r="R903"/>
    </row>
    <row r="904" spans="1:18" x14ac:dyDescent="0.45">
      <c r="A904" s="2"/>
      <c r="B904" s="2"/>
      <c r="H904" s="12">
        <v>898</v>
      </c>
      <c r="I904" s="37">
        <v>95.629999999999981</v>
      </c>
      <c r="O904" s="12">
        <v>898</v>
      </c>
      <c r="P904" s="37">
        <v>103.10000000000001</v>
      </c>
      <c r="Q904"/>
      <c r="R904"/>
    </row>
    <row r="905" spans="1:18" x14ac:dyDescent="0.45">
      <c r="A905" s="2"/>
      <c r="B905" s="2"/>
      <c r="H905" s="12">
        <v>899</v>
      </c>
      <c r="I905" s="37">
        <v>74.509999999999991</v>
      </c>
      <c r="O905" s="12">
        <v>899</v>
      </c>
      <c r="P905" s="37">
        <v>229.40000000000003</v>
      </c>
      <c r="Q905"/>
      <c r="R905"/>
    </row>
    <row r="906" spans="1:18" x14ac:dyDescent="0.45">
      <c r="A906" s="2"/>
      <c r="B906" s="2"/>
      <c r="H906" s="12">
        <v>900</v>
      </c>
      <c r="I906" s="37">
        <v>103.95</v>
      </c>
      <c r="O906" s="12">
        <v>900</v>
      </c>
      <c r="P906" s="37">
        <v>21.090000000000003</v>
      </c>
      <c r="Q906"/>
      <c r="R906"/>
    </row>
    <row r="907" spans="1:18" x14ac:dyDescent="0.45">
      <c r="A907" s="2"/>
      <c r="B907" s="2"/>
      <c r="H907" s="12">
        <v>901</v>
      </c>
      <c r="I907" s="37">
        <v>38.44</v>
      </c>
      <c r="O907" s="12">
        <v>901</v>
      </c>
      <c r="P907" s="37">
        <v>186.52000000000004</v>
      </c>
      <c r="Q907"/>
      <c r="R907"/>
    </row>
    <row r="908" spans="1:18" x14ac:dyDescent="0.45">
      <c r="A908" s="2"/>
      <c r="B908" s="2"/>
      <c r="H908" s="12">
        <v>902</v>
      </c>
      <c r="I908" s="37">
        <v>4.3999999999999915</v>
      </c>
      <c r="O908" s="12">
        <v>902</v>
      </c>
      <c r="P908" s="37">
        <v>161.07999999999998</v>
      </c>
      <c r="Q908"/>
      <c r="R908"/>
    </row>
    <row r="909" spans="1:18" x14ac:dyDescent="0.45">
      <c r="A909" s="2"/>
      <c r="B909" s="2"/>
      <c r="H909" s="12">
        <v>903</v>
      </c>
      <c r="I909" s="37">
        <v>32.719999999999985</v>
      </c>
      <c r="O909" s="12">
        <v>903</v>
      </c>
      <c r="P909" s="37">
        <v>-254.04999999999995</v>
      </c>
      <c r="Q909"/>
      <c r="R909"/>
    </row>
    <row r="910" spans="1:18" x14ac:dyDescent="0.45">
      <c r="A910" s="2"/>
      <c r="B910" s="2"/>
      <c r="H910" s="12">
        <v>904</v>
      </c>
      <c r="I910" s="37">
        <v>67.72999999999999</v>
      </c>
      <c r="O910" s="12">
        <v>904</v>
      </c>
      <c r="P910" s="37">
        <v>-12.339999999999996</v>
      </c>
      <c r="Q910"/>
      <c r="R910"/>
    </row>
    <row r="911" spans="1:18" x14ac:dyDescent="0.45">
      <c r="A911" s="2"/>
      <c r="B911" s="2"/>
      <c r="H911" s="12">
        <v>905</v>
      </c>
      <c r="I911" s="37">
        <v>64.83</v>
      </c>
      <c r="O911" s="12">
        <v>905</v>
      </c>
      <c r="P911" s="37">
        <v>285.92</v>
      </c>
      <c r="Q911"/>
      <c r="R911"/>
    </row>
    <row r="912" spans="1:18" x14ac:dyDescent="0.45">
      <c r="A912" s="2"/>
      <c r="B912" s="2"/>
      <c r="H912" s="12">
        <v>906</v>
      </c>
      <c r="I912" s="37">
        <v>-27.3</v>
      </c>
      <c r="O912" s="12">
        <v>906</v>
      </c>
      <c r="P912" s="37">
        <v>319.92</v>
      </c>
      <c r="Q912"/>
      <c r="R912"/>
    </row>
    <row r="913" spans="1:18" x14ac:dyDescent="0.45">
      <c r="A913" s="2"/>
      <c r="B913" s="2"/>
      <c r="H913" s="12">
        <v>907</v>
      </c>
      <c r="I913" s="37">
        <v>181.64999999999998</v>
      </c>
      <c r="O913" s="12">
        <v>907</v>
      </c>
      <c r="P913" s="37">
        <v>102.03000000000002</v>
      </c>
      <c r="Q913"/>
      <c r="R913"/>
    </row>
    <row r="914" spans="1:18" x14ac:dyDescent="0.45">
      <c r="A914" s="2"/>
      <c r="B914" s="2"/>
      <c r="H914" s="12">
        <v>908</v>
      </c>
      <c r="I914" s="37">
        <v>-187.12</v>
      </c>
      <c r="O914" s="12">
        <v>908</v>
      </c>
      <c r="P914" s="37">
        <v>34.519999999999996</v>
      </c>
      <c r="Q914"/>
      <c r="R914"/>
    </row>
    <row r="915" spans="1:18" x14ac:dyDescent="0.45">
      <c r="A915" s="2"/>
      <c r="B915" s="2"/>
      <c r="H915" s="12">
        <v>909</v>
      </c>
      <c r="I915" s="37">
        <v>226.52000000000004</v>
      </c>
      <c r="O915" s="12">
        <v>909</v>
      </c>
      <c r="P915" s="37">
        <v>-209.8</v>
      </c>
      <c r="Q915"/>
      <c r="R915"/>
    </row>
    <row r="916" spans="1:18" x14ac:dyDescent="0.45">
      <c r="A916" s="2"/>
      <c r="B916" s="2"/>
      <c r="H916" s="12">
        <v>910</v>
      </c>
      <c r="I916" s="37">
        <v>12.339999999999989</v>
      </c>
      <c r="O916" s="12">
        <v>910</v>
      </c>
      <c r="P916" s="37">
        <v>-94.36</v>
      </c>
      <c r="Q916"/>
      <c r="R916"/>
    </row>
    <row r="917" spans="1:18" x14ac:dyDescent="0.45">
      <c r="A917" s="2"/>
      <c r="B917" s="2"/>
      <c r="H917" s="12">
        <v>911</v>
      </c>
      <c r="I917" s="37">
        <v>45.639999999999972</v>
      </c>
      <c r="O917" s="12">
        <v>911</v>
      </c>
      <c r="P917" s="37">
        <v>86.659999999999982</v>
      </c>
      <c r="Q917"/>
      <c r="R917"/>
    </row>
    <row r="918" spans="1:18" x14ac:dyDescent="0.45">
      <c r="A918" s="2"/>
      <c r="B918" s="2"/>
      <c r="H918" s="12">
        <v>912</v>
      </c>
      <c r="I918" s="37">
        <v>8.0299999999999869</v>
      </c>
      <c r="O918" s="12">
        <v>912</v>
      </c>
      <c r="P918" s="37">
        <v>119.58999999999997</v>
      </c>
      <c r="Q918"/>
      <c r="R918"/>
    </row>
    <row r="919" spans="1:18" x14ac:dyDescent="0.45">
      <c r="A919" s="2"/>
      <c r="B919" s="2"/>
      <c r="H919" s="12">
        <v>913</v>
      </c>
      <c r="I919" s="37">
        <v>14.799999999999997</v>
      </c>
      <c r="O919" s="12">
        <v>913</v>
      </c>
      <c r="P919" s="37">
        <v>219.26000000000005</v>
      </c>
      <c r="Q919"/>
      <c r="R919"/>
    </row>
    <row r="920" spans="1:18" x14ac:dyDescent="0.45">
      <c r="A920" s="2"/>
      <c r="B920" s="2"/>
      <c r="H920" s="12">
        <v>914</v>
      </c>
      <c r="I920" s="37">
        <v>24.489999999999981</v>
      </c>
      <c r="O920" s="12">
        <v>914</v>
      </c>
      <c r="P920" s="37">
        <v>-4.3200000000000074</v>
      </c>
      <c r="Q920"/>
      <c r="R920"/>
    </row>
    <row r="921" spans="1:18" x14ac:dyDescent="0.45">
      <c r="A921" s="2"/>
      <c r="B921" s="2"/>
      <c r="H921" s="12">
        <v>915</v>
      </c>
      <c r="I921" s="37">
        <v>129.95999999999998</v>
      </c>
      <c r="O921" s="12">
        <v>915</v>
      </c>
      <c r="P921" s="37">
        <v>245.8</v>
      </c>
      <c r="Q921"/>
      <c r="R921"/>
    </row>
    <row r="922" spans="1:18" x14ac:dyDescent="0.45">
      <c r="A922" s="2"/>
      <c r="B922" s="2"/>
      <c r="H922" s="12">
        <v>916</v>
      </c>
      <c r="I922" s="37">
        <v>30.47999999999999</v>
      </c>
      <c r="O922" s="12">
        <v>916</v>
      </c>
      <c r="P922" s="37">
        <v>-2.0799999999999983</v>
      </c>
      <c r="Q922"/>
      <c r="R922"/>
    </row>
    <row r="923" spans="1:18" x14ac:dyDescent="0.45">
      <c r="A923" s="2"/>
      <c r="B923" s="2"/>
      <c r="H923" s="12">
        <v>917</v>
      </c>
      <c r="I923" s="37">
        <v>432.27999999999992</v>
      </c>
      <c r="O923" s="12">
        <v>917</v>
      </c>
      <c r="P923" s="37">
        <v>91.940000000000012</v>
      </c>
      <c r="Q923"/>
      <c r="R923"/>
    </row>
    <row r="924" spans="1:18" x14ac:dyDescent="0.45">
      <c r="A924" s="2"/>
      <c r="B924" s="2"/>
      <c r="H924" s="12">
        <v>918</v>
      </c>
      <c r="I924" s="37">
        <v>-67.040000000000006</v>
      </c>
      <c r="O924" s="12">
        <v>918</v>
      </c>
      <c r="P924" s="37">
        <v>121.21999999999997</v>
      </c>
      <c r="Q924"/>
      <c r="R924"/>
    </row>
    <row r="925" spans="1:18" x14ac:dyDescent="0.45">
      <c r="A925" s="2"/>
      <c r="B925" s="2"/>
      <c r="H925" s="12">
        <v>919</v>
      </c>
      <c r="I925" s="37">
        <v>-4.3600000000000065</v>
      </c>
      <c r="O925" s="12">
        <v>919</v>
      </c>
      <c r="P925" s="37">
        <v>-69.680000000000007</v>
      </c>
      <c r="Q925"/>
      <c r="R925"/>
    </row>
    <row r="926" spans="1:18" x14ac:dyDescent="0.45">
      <c r="A926" s="2"/>
      <c r="B926" s="2"/>
      <c r="H926" s="12">
        <v>920</v>
      </c>
      <c r="I926" s="37">
        <v>82.129999999999981</v>
      </c>
      <c r="O926" s="12">
        <v>920</v>
      </c>
      <c r="P926" s="37">
        <v>44.55</v>
      </c>
      <c r="Q926"/>
      <c r="R926"/>
    </row>
    <row r="927" spans="1:18" x14ac:dyDescent="0.45">
      <c r="A927" s="2"/>
      <c r="B927" s="2"/>
      <c r="H927" s="12">
        <v>921</v>
      </c>
      <c r="I927" s="37">
        <v>106.99999999999999</v>
      </c>
      <c r="O927" s="12">
        <v>921</v>
      </c>
      <c r="P927" s="37">
        <v>-0.1600000000000108</v>
      </c>
      <c r="Q927"/>
      <c r="R927"/>
    </row>
    <row r="928" spans="1:18" x14ac:dyDescent="0.45">
      <c r="A928" s="2"/>
      <c r="B928" s="2"/>
      <c r="H928" s="12">
        <v>922</v>
      </c>
      <c r="I928" s="37">
        <v>203.10000000000002</v>
      </c>
      <c r="O928" s="12">
        <v>922</v>
      </c>
      <c r="P928" s="37">
        <v>62.72</v>
      </c>
      <c r="Q928"/>
      <c r="R928"/>
    </row>
    <row r="929" spans="1:18" x14ac:dyDescent="0.45">
      <c r="A929" s="2"/>
      <c r="B929" s="2"/>
      <c r="H929" s="12">
        <v>923</v>
      </c>
      <c r="I929" s="37">
        <v>278.59999999999997</v>
      </c>
      <c r="O929" s="12">
        <v>923</v>
      </c>
      <c r="P929" s="37">
        <v>144.60000000000002</v>
      </c>
      <c r="Q929"/>
      <c r="R929"/>
    </row>
    <row r="930" spans="1:18" x14ac:dyDescent="0.45">
      <c r="A930" s="2"/>
      <c r="B930" s="2"/>
      <c r="H930" s="12">
        <v>924</v>
      </c>
      <c r="I930" s="37">
        <v>55.399999999999991</v>
      </c>
      <c r="O930" s="12">
        <v>924</v>
      </c>
      <c r="P930" s="37">
        <v>265.05</v>
      </c>
      <c r="Q930"/>
      <c r="R930"/>
    </row>
    <row r="931" spans="1:18" x14ac:dyDescent="0.45">
      <c r="A931" s="2"/>
      <c r="B931" s="2"/>
      <c r="H931" s="12">
        <v>925</v>
      </c>
      <c r="I931" s="37">
        <v>54.989999999999995</v>
      </c>
      <c r="O931" s="12">
        <v>925</v>
      </c>
      <c r="P931" s="37">
        <v>264.81</v>
      </c>
      <c r="Q931"/>
      <c r="R931"/>
    </row>
    <row r="932" spans="1:18" x14ac:dyDescent="0.45">
      <c r="A932" s="2"/>
      <c r="B932" s="2"/>
      <c r="H932" s="12">
        <v>926</v>
      </c>
      <c r="I932" s="37">
        <v>202.84000000000003</v>
      </c>
      <c r="O932" s="12">
        <v>926</v>
      </c>
      <c r="P932" s="37">
        <v>43.459999999999994</v>
      </c>
      <c r="Q932"/>
      <c r="R932"/>
    </row>
    <row r="933" spans="1:18" x14ac:dyDescent="0.45">
      <c r="A933" s="2"/>
      <c r="B933" s="2"/>
      <c r="H933" s="12">
        <v>927</v>
      </c>
      <c r="I933" s="37">
        <v>77.039999999999978</v>
      </c>
      <c r="O933" s="12">
        <v>927</v>
      </c>
      <c r="P933" s="37">
        <v>200.14</v>
      </c>
      <c r="Q933"/>
      <c r="R933"/>
    </row>
    <row r="934" spans="1:18" x14ac:dyDescent="0.45">
      <c r="A934" s="2"/>
      <c r="B934" s="2"/>
      <c r="H934" s="12">
        <v>928</v>
      </c>
      <c r="I934" s="37">
        <v>286.3</v>
      </c>
      <c r="O934" s="12">
        <v>928</v>
      </c>
      <c r="P934" s="37">
        <v>127.37</v>
      </c>
      <c r="Q934"/>
      <c r="R934"/>
    </row>
    <row r="935" spans="1:18" x14ac:dyDescent="0.45">
      <c r="A935" s="2"/>
      <c r="B935" s="2"/>
      <c r="H935" s="12">
        <v>929</v>
      </c>
      <c r="I935" s="37">
        <v>61.199999999999989</v>
      </c>
      <c r="O935" s="12">
        <v>929</v>
      </c>
      <c r="P935" s="37">
        <v>180</v>
      </c>
      <c r="Q935"/>
      <c r="R935"/>
    </row>
    <row r="936" spans="1:18" x14ac:dyDescent="0.45">
      <c r="A936" s="2"/>
      <c r="B936" s="2"/>
      <c r="H936" s="12">
        <v>930</v>
      </c>
      <c r="I936" s="37">
        <v>210.38</v>
      </c>
      <c r="O936" s="12">
        <v>930</v>
      </c>
      <c r="P936" s="37">
        <v>48.999999999999986</v>
      </c>
      <c r="Q936"/>
      <c r="R936"/>
    </row>
    <row r="937" spans="1:18" x14ac:dyDescent="0.45">
      <c r="A937" s="2"/>
      <c r="B937" s="2"/>
      <c r="H937" s="12">
        <v>931</v>
      </c>
      <c r="I937" s="37">
        <v>165.82</v>
      </c>
      <c r="O937" s="12">
        <v>931</v>
      </c>
      <c r="P937" s="37">
        <v>200.60000000000002</v>
      </c>
      <c r="Q937"/>
      <c r="R937"/>
    </row>
    <row r="938" spans="1:18" x14ac:dyDescent="0.45">
      <c r="A938" s="2"/>
      <c r="B938" s="2"/>
      <c r="H938" s="12">
        <v>932</v>
      </c>
      <c r="I938" s="37">
        <v>25.230000000000004</v>
      </c>
      <c r="O938" s="12">
        <v>932</v>
      </c>
      <c r="P938" s="37">
        <v>147.61000000000001</v>
      </c>
      <c r="Q938"/>
      <c r="R938"/>
    </row>
    <row r="939" spans="1:18" x14ac:dyDescent="0.45">
      <c r="A939" s="2"/>
      <c r="B939" s="2"/>
      <c r="H939" s="12">
        <v>933</v>
      </c>
      <c r="I939" s="37">
        <v>62.000000000000014</v>
      </c>
      <c r="O939" s="12">
        <v>933</v>
      </c>
      <c r="P939" s="37">
        <v>189.83999999999997</v>
      </c>
      <c r="Q939"/>
      <c r="R939"/>
    </row>
    <row r="940" spans="1:18" x14ac:dyDescent="0.45">
      <c r="A940" s="2"/>
      <c r="B940" s="2"/>
      <c r="H940" s="12">
        <v>934</v>
      </c>
      <c r="I940" s="37">
        <v>-68.050000000000011</v>
      </c>
      <c r="O940" s="12">
        <v>934</v>
      </c>
      <c r="P940" s="37">
        <v>241.43000000000006</v>
      </c>
      <c r="Q940"/>
      <c r="R940"/>
    </row>
    <row r="941" spans="1:18" x14ac:dyDescent="0.45">
      <c r="A941" s="2"/>
      <c r="B941" s="2"/>
      <c r="H941" s="12">
        <v>935</v>
      </c>
      <c r="I941" s="37">
        <v>17.200000000000003</v>
      </c>
      <c r="O941" s="12">
        <v>935</v>
      </c>
      <c r="P941" s="37">
        <v>-26.32</v>
      </c>
      <c r="Q941"/>
      <c r="R941"/>
    </row>
    <row r="942" spans="1:18" x14ac:dyDescent="0.45">
      <c r="A942" s="2"/>
      <c r="B942" s="2"/>
      <c r="H942" s="12">
        <v>936</v>
      </c>
      <c r="I942" s="37">
        <v>256.33999999999997</v>
      </c>
      <c r="O942" s="12">
        <v>936</v>
      </c>
      <c r="P942" s="37">
        <v>78.36</v>
      </c>
      <c r="Q942"/>
      <c r="R942"/>
    </row>
    <row r="943" spans="1:18" x14ac:dyDescent="0.45">
      <c r="A943" s="2"/>
      <c r="B943" s="2"/>
      <c r="H943" s="12">
        <v>937</v>
      </c>
      <c r="I943" s="37">
        <v>283.5</v>
      </c>
      <c r="O943" s="12">
        <v>937</v>
      </c>
      <c r="P943" s="37">
        <v>32.659999999999982</v>
      </c>
      <c r="Q943"/>
      <c r="R943"/>
    </row>
    <row r="944" spans="1:18" x14ac:dyDescent="0.45">
      <c r="A944" s="2"/>
      <c r="B944" s="2"/>
      <c r="H944" s="12">
        <v>938</v>
      </c>
      <c r="I944" s="37">
        <v>185.36</v>
      </c>
      <c r="O944" s="12">
        <v>938</v>
      </c>
      <c r="P944" s="37">
        <v>189.01</v>
      </c>
      <c r="Q944"/>
      <c r="R944"/>
    </row>
    <row r="945" spans="1:18" x14ac:dyDescent="0.45">
      <c r="A945" s="2"/>
      <c r="B945" s="2"/>
      <c r="H945" s="12">
        <v>939</v>
      </c>
      <c r="I945" s="37">
        <v>116.26</v>
      </c>
      <c r="O945" s="12">
        <v>939</v>
      </c>
      <c r="P945" s="37">
        <v>-15.120000000000005</v>
      </c>
      <c r="Q945"/>
      <c r="R945"/>
    </row>
    <row r="946" spans="1:18" x14ac:dyDescent="0.45">
      <c r="A946" s="2"/>
      <c r="B946" s="2"/>
      <c r="H946" s="12">
        <v>940</v>
      </c>
      <c r="I946" s="37">
        <v>32.959999999999994</v>
      </c>
      <c r="O946" s="12">
        <v>940</v>
      </c>
      <c r="P946" s="37">
        <v>18.480000000000004</v>
      </c>
      <c r="Q946"/>
      <c r="R946"/>
    </row>
    <row r="947" spans="1:18" x14ac:dyDescent="0.45">
      <c r="A947" s="2"/>
      <c r="B947" s="2"/>
      <c r="H947" s="12">
        <v>941</v>
      </c>
      <c r="I947" s="37">
        <v>72.8</v>
      </c>
      <c r="O947" s="12">
        <v>941</v>
      </c>
      <c r="P947" s="37">
        <v>93.949999999999974</v>
      </c>
      <c r="Q947"/>
      <c r="R947"/>
    </row>
    <row r="948" spans="1:18" x14ac:dyDescent="0.45">
      <c r="A948" s="2"/>
      <c r="B948" s="2"/>
      <c r="H948" s="12">
        <v>942</v>
      </c>
      <c r="I948" s="37">
        <v>138.79999999999995</v>
      </c>
      <c r="O948" s="12">
        <v>942</v>
      </c>
      <c r="P948" s="37">
        <v>380.11999999999995</v>
      </c>
      <c r="Q948"/>
      <c r="R948"/>
    </row>
    <row r="949" spans="1:18" x14ac:dyDescent="0.45">
      <c r="A949" s="2"/>
      <c r="B949" s="2"/>
      <c r="H949" s="12">
        <v>943</v>
      </c>
      <c r="I949" s="37">
        <v>-21.790000000000006</v>
      </c>
      <c r="O949" s="12">
        <v>943</v>
      </c>
      <c r="P949" s="37">
        <v>-147.06</v>
      </c>
      <c r="Q949"/>
      <c r="R949"/>
    </row>
    <row r="950" spans="1:18" x14ac:dyDescent="0.45">
      <c r="A950" s="2"/>
      <c r="B950" s="2"/>
      <c r="H950" s="12">
        <v>944</v>
      </c>
      <c r="I950" s="37">
        <v>11.059999999999988</v>
      </c>
      <c r="O950" s="12">
        <v>944</v>
      </c>
      <c r="P950" s="37">
        <v>339.40000000000003</v>
      </c>
      <c r="Q950"/>
      <c r="R950"/>
    </row>
    <row r="951" spans="1:18" x14ac:dyDescent="0.45">
      <c r="A951" s="2"/>
      <c r="B951" s="2"/>
      <c r="H951" s="12">
        <v>945</v>
      </c>
      <c r="I951" s="37">
        <v>46.269999999999996</v>
      </c>
      <c r="O951" s="12">
        <v>945</v>
      </c>
      <c r="P951" s="37">
        <v>332.24</v>
      </c>
      <c r="Q951"/>
      <c r="R951"/>
    </row>
    <row r="952" spans="1:18" x14ac:dyDescent="0.45">
      <c r="A952" s="2"/>
      <c r="B952" s="2"/>
      <c r="H952" s="12">
        <v>946</v>
      </c>
      <c r="I952" s="37">
        <v>-13.420000000000009</v>
      </c>
      <c r="O952" s="12">
        <v>946</v>
      </c>
      <c r="P952" s="37">
        <v>80.42</v>
      </c>
      <c r="Q952"/>
      <c r="R952"/>
    </row>
    <row r="953" spans="1:18" x14ac:dyDescent="0.45">
      <c r="A953" s="2"/>
      <c r="B953" s="2"/>
      <c r="H953" s="12">
        <v>947</v>
      </c>
      <c r="I953" s="37">
        <v>164.5</v>
      </c>
      <c r="O953" s="12">
        <v>947</v>
      </c>
      <c r="P953" s="37">
        <v>3.7399999999999949</v>
      </c>
      <c r="Q953"/>
      <c r="R953"/>
    </row>
    <row r="954" spans="1:18" x14ac:dyDescent="0.45">
      <c r="A954" s="2"/>
      <c r="B954" s="2"/>
      <c r="H954" s="12">
        <v>948</v>
      </c>
      <c r="I954" s="37">
        <v>76.359999999999971</v>
      </c>
      <c r="O954" s="12">
        <v>948</v>
      </c>
      <c r="P954" s="37">
        <v>52.009999999999991</v>
      </c>
      <c r="Q954"/>
      <c r="R954"/>
    </row>
    <row r="955" spans="1:18" x14ac:dyDescent="0.45">
      <c r="A955" s="2"/>
      <c r="B955" s="2"/>
      <c r="H955" s="12">
        <v>949</v>
      </c>
      <c r="I955" s="37">
        <v>124.55000000000001</v>
      </c>
      <c r="O955" s="12">
        <v>949</v>
      </c>
      <c r="P955" s="37">
        <v>43.7</v>
      </c>
      <c r="Q955"/>
      <c r="R955"/>
    </row>
    <row r="956" spans="1:18" x14ac:dyDescent="0.45">
      <c r="A956" s="2"/>
      <c r="B956" s="2"/>
      <c r="H956" s="12">
        <v>950</v>
      </c>
      <c r="I956" s="37">
        <v>125</v>
      </c>
      <c r="O956" s="12">
        <v>950</v>
      </c>
      <c r="P956" s="37">
        <v>16.820000000000007</v>
      </c>
      <c r="Q956"/>
      <c r="R956"/>
    </row>
    <row r="957" spans="1:18" x14ac:dyDescent="0.45">
      <c r="A957" s="2"/>
      <c r="B957" s="2"/>
      <c r="H957" s="12">
        <v>951</v>
      </c>
      <c r="I957" s="37">
        <v>302.62999999999994</v>
      </c>
      <c r="O957" s="12">
        <v>951</v>
      </c>
      <c r="P957" s="37">
        <v>-31.35</v>
      </c>
      <c r="Q957"/>
      <c r="R957"/>
    </row>
    <row r="958" spans="1:18" x14ac:dyDescent="0.45">
      <c r="A958" s="2"/>
      <c r="B958" s="2"/>
      <c r="H958" s="12">
        <v>952</v>
      </c>
      <c r="I958" s="37">
        <v>-22.400000000000006</v>
      </c>
      <c r="O958" s="12">
        <v>952</v>
      </c>
      <c r="P958" s="37">
        <v>2.5999999999999943</v>
      </c>
      <c r="Q958"/>
      <c r="R958"/>
    </row>
    <row r="959" spans="1:18" x14ac:dyDescent="0.45">
      <c r="A959" s="2"/>
      <c r="B959" s="2"/>
      <c r="H959" s="12">
        <v>953</v>
      </c>
      <c r="I959" s="37">
        <v>89.86</v>
      </c>
      <c r="O959" s="12">
        <v>953</v>
      </c>
      <c r="P959" s="37">
        <v>-44.480000000000004</v>
      </c>
      <c r="Q959"/>
      <c r="R959"/>
    </row>
    <row r="960" spans="1:18" x14ac:dyDescent="0.45">
      <c r="A960" s="2"/>
      <c r="B960" s="2"/>
      <c r="H960" s="12">
        <v>954</v>
      </c>
      <c r="I960" s="37">
        <v>379.08000000000004</v>
      </c>
      <c r="O960" s="12">
        <v>954</v>
      </c>
      <c r="P960" s="37">
        <v>-57.88</v>
      </c>
      <c r="Q960"/>
      <c r="R960"/>
    </row>
    <row r="961" spans="1:18" x14ac:dyDescent="0.45">
      <c r="A961" s="2"/>
      <c r="B961" s="2"/>
      <c r="H961" s="12">
        <v>955</v>
      </c>
      <c r="I961" s="37">
        <v>-13.060000000000002</v>
      </c>
      <c r="O961" s="12">
        <v>955</v>
      </c>
      <c r="P961" s="37">
        <v>75.3</v>
      </c>
      <c r="Q961"/>
      <c r="R961"/>
    </row>
    <row r="962" spans="1:18" x14ac:dyDescent="0.45">
      <c r="A962" s="2"/>
      <c r="B962" s="2"/>
      <c r="H962" s="12">
        <v>956</v>
      </c>
      <c r="I962" s="37">
        <v>143</v>
      </c>
      <c r="O962" s="12">
        <v>956</v>
      </c>
      <c r="P962" s="37">
        <v>65.600000000000009</v>
      </c>
      <c r="Q962"/>
      <c r="R962"/>
    </row>
    <row r="963" spans="1:18" x14ac:dyDescent="0.45">
      <c r="A963" s="2"/>
      <c r="B963" s="2"/>
      <c r="H963" s="12">
        <v>957</v>
      </c>
      <c r="I963" s="37">
        <v>65.989999999999981</v>
      </c>
      <c r="O963" s="12">
        <v>957</v>
      </c>
      <c r="P963" s="37">
        <v>148.95999999999998</v>
      </c>
      <c r="Q963"/>
      <c r="R963"/>
    </row>
    <row r="964" spans="1:18" x14ac:dyDescent="0.45">
      <c r="A964" s="2"/>
      <c r="B964" s="2"/>
      <c r="H964" s="12">
        <v>958</v>
      </c>
      <c r="I964" s="37">
        <v>244.88000000000005</v>
      </c>
      <c r="O964" s="12">
        <v>958</v>
      </c>
      <c r="P964" s="37">
        <v>173.11</v>
      </c>
      <c r="Q964"/>
      <c r="R964"/>
    </row>
    <row r="965" spans="1:18" x14ac:dyDescent="0.45">
      <c r="A965" s="2"/>
      <c r="B965" s="2"/>
      <c r="H965" s="12">
        <v>959</v>
      </c>
      <c r="I965" s="37">
        <v>-57.02</v>
      </c>
      <c r="O965" s="12">
        <v>959</v>
      </c>
      <c r="P965" s="37">
        <v>129.5</v>
      </c>
      <c r="Q965"/>
      <c r="R965"/>
    </row>
    <row r="966" spans="1:18" x14ac:dyDescent="0.45">
      <c r="A966" s="2"/>
      <c r="B966" s="2"/>
      <c r="H966" s="12">
        <v>960</v>
      </c>
      <c r="I966" s="37">
        <v>-14.980000000000011</v>
      </c>
      <c r="O966" s="12">
        <v>960</v>
      </c>
      <c r="P966" s="37">
        <v>207.18</v>
      </c>
      <c r="Q966"/>
      <c r="R966"/>
    </row>
    <row r="967" spans="1:18" x14ac:dyDescent="0.45">
      <c r="A967" s="2"/>
      <c r="B967" s="2"/>
      <c r="H967" s="12">
        <v>961</v>
      </c>
      <c r="I967" s="37">
        <v>-13.500000000000007</v>
      </c>
      <c r="O967" s="12">
        <v>961</v>
      </c>
      <c r="P967" s="37">
        <v>173.51999999999998</v>
      </c>
      <c r="Q967"/>
      <c r="R967"/>
    </row>
    <row r="968" spans="1:18" x14ac:dyDescent="0.45">
      <c r="A968" s="2"/>
      <c r="B968" s="2"/>
      <c r="H968" s="12">
        <v>962</v>
      </c>
      <c r="I968" s="37">
        <v>-9.7000000000000028</v>
      </c>
      <c r="O968" s="12">
        <v>962</v>
      </c>
      <c r="P968" s="37">
        <v>-53.2</v>
      </c>
      <c r="Q968"/>
      <c r="R968"/>
    </row>
    <row r="969" spans="1:18" x14ac:dyDescent="0.45">
      <c r="A969" s="2"/>
      <c r="B969" s="2"/>
      <c r="H969" s="12">
        <v>963</v>
      </c>
      <c r="I969" s="37">
        <v>190.24</v>
      </c>
      <c r="O969" s="12">
        <v>963</v>
      </c>
      <c r="P969" s="37">
        <v>-161.53</v>
      </c>
      <c r="Q969"/>
      <c r="R969"/>
    </row>
    <row r="970" spans="1:18" x14ac:dyDescent="0.45">
      <c r="A970" s="2"/>
      <c r="B970" s="2"/>
      <c r="H970" s="12">
        <v>964</v>
      </c>
      <c r="I970" s="37">
        <v>-157.36000000000001</v>
      </c>
      <c r="O970" s="12">
        <v>964</v>
      </c>
      <c r="P970" s="37">
        <v>12.460000000000008</v>
      </c>
      <c r="Q970"/>
      <c r="R970"/>
    </row>
    <row r="971" spans="1:18" x14ac:dyDescent="0.45">
      <c r="A971" s="2"/>
      <c r="B971" s="2"/>
      <c r="H971" s="12">
        <v>965</v>
      </c>
      <c r="I971" s="37">
        <v>164.51</v>
      </c>
      <c r="O971" s="12">
        <v>965</v>
      </c>
      <c r="P971" s="37">
        <v>206.72000000000003</v>
      </c>
      <c r="Q971"/>
      <c r="R971"/>
    </row>
    <row r="972" spans="1:18" x14ac:dyDescent="0.45">
      <c r="A972" s="2"/>
      <c r="B972" s="2"/>
      <c r="H972" s="12">
        <v>966</v>
      </c>
      <c r="I972" s="37">
        <v>158.29999999999995</v>
      </c>
      <c r="O972" s="12">
        <v>966</v>
      </c>
      <c r="P972" s="37">
        <v>-42.440000000000005</v>
      </c>
      <c r="Q972"/>
      <c r="R972"/>
    </row>
    <row r="973" spans="1:18" x14ac:dyDescent="0.45">
      <c r="A973" s="2"/>
      <c r="B973" s="2"/>
      <c r="H973" s="12">
        <v>967</v>
      </c>
      <c r="I973" s="37">
        <v>27.549999999999997</v>
      </c>
      <c r="O973" s="12">
        <v>967</v>
      </c>
      <c r="P973" s="37">
        <v>204.8</v>
      </c>
      <c r="Q973"/>
      <c r="R973"/>
    </row>
    <row r="974" spans="1:18" x14ac:dyDescent="0.45">
      <c r="A974" s="2"/>
      <c r="B974" s="2"/>
      <c r="H974" s="12">
        <v>968</v>
      </c>
      <c r="I974" s="37">
        <v>185.36</v>
      </c>
      <c r="O974" s="12">
        <v>968</v>
      </c>
      <c r="P974" s="37">
        <v>93.169999999999973</v>
      </c>
      <c r="Q974"/>
      <c r="R974"/>
    </row>
    <row r="975" spans="1:18" x14ac:dyDescent="0.45">
      <c r="A975" s="2"/>
      <c r="B975" s="2"/>
      <c r="H975" s="12">
        <v>969</v>
      </c>
      <c r="I975" s="37">
        <v>110.83</v>
      </c>
      <c r="O975" s="12">
        <v>969</v>
      </c>
      <c r="P975" s="37">
        <v>250.17999999999995</v>
      </c>
      <c r="Q975"/>
      <c r="R975"/>
    </row>
    <row r="976" spans="1:18" x14ac:dyDescent="0.45">
      <c r="A976" s="2"/>
      <c r="B976" s="2"/>
      <c r="H976" s="12">
        <v>970</v>
      </c>
      <c r="I976" s="37">
        <v>155.06</v>
      </c>
      <c r="O976" s="12">
        <v>970</v>
      </c>
      <c r="P976" s="37">
        <v>445</v>
      </c>
      <c r="Q976"/>
      <c r="R976"/>
    </row>
    <row r="977" spans="1:18" x14ac:dyDescent="0.45">
      <c r="A977" s="2"/>
      <c r="B977" s="2"/>
      <c r="H977" s="12">
        <v>971</v>
      </c>
      <c r="I977" s="37">
        <v>175.13</v>
      </c>
      <c r="O977" s="12">
        <v>971</v>
      </c>
      <c r="P977" s="37">
        <v>190.39999999999998</v>
      </c>
      <c r="Q977"/>
      <c r="R977"/>
    </row>
    <row r="978" spans="1:18" x14ac:dyDescent="0.45">
      <c r="A978" s="2"/>
      <c r="B978" s="2"/>
      <c r="H978" s="12">
        <v>972</v>
      </c>
      <c r="I978" s="37">
        <v>163.32999999999998</v>
      </c>
      <c r="O978" s="12">
        <v>972</v>
      </c>
      <c r="P978" s="37">
        <v>32.129999999999981</v>
      </c>
      <c r="Q978"/>
      <c r="R978"/>
    </row>
    <row r="979" spans="1:18" x14ac:dyDescent="0.45">
      <c r="A979" s="2"/>
      <c r="B979" s="2"/>
      <c r="H979" s="12">
        <v>973</v>
      </c>
      <c r="I979" s="37">
        <v>-168.39999999999998</v>
      </c>
      <c r="O979" s="12">
        <v>973</v>
      </c>
      <c r="P979" s="37">
        <v>71.839999999999989</v>
      </c>
      <c r="Q979"/>
      <c r="R979"/>
    </row>
    <row r="980" spans="1:18" x14ac:dyDescent="0.45">
      <c r="A980" s="2"/>
      <c r="B980" s="2"/>
      <c r="H980" s="12">
        <v>974</v>
      </c>
      <c r="I980" s="37">
        <v>161.42000000000002</v>
      </c>
      <c r="O980" s="12">
        <v>974</v>
      </c>
      <c r="P980" s="37">
        <v>124.02999999999997</v>
      </c>
      <c r="Q980"/>
      <c r="R980"/>
    </row>
    <row r="981" spans="1:18" x14ac:dyDescent="0.45">
      <c r="A981" s="2"/>
      <c r="B981" s="2"/>
      <c r="H981" s="12">
        <v>975</v>
      </c>
      <c r="I981" s="37">
        <v>-5.7899999999999991</v>
      </c>
      <c r="O981" s="12">
        <v>975</v>
      </c>
      <c r="P981" s="37">
        <v>-126.96000000000001</v>
      </c>
      <c r="Q981"/>
      <c r="R981"/>
    </row>
    <row r="982" spans="1:18" x14ac:dyDescent="0.45">
      <c r="A982" s="2"/>
      <c r="B982" s="2"/>
      <c r="H982" s="12">
        <v>976</v>
      </c>
      <c r="I982" s="37">
        <v>48.239999999999995</v>
      </c>
      <c r="O982" s="12">
        <v>976</v>
      </c>
      <c r="P982" s="37">
        <v>131.16000000000003</v>
      </c>
      <c r="Q982"/>
      <c r="R982"/>
    </row>
    <row r="983" spans="1:18" x14ac:dyDescent="0.45">
      <c r="A983" s="2"/>
      <c r="B983" s="2"/>
      <c r="H983" s="12">
        <v>977</v>
      </c>
      <c r="I983" s="37">
        <v>165.2</v>
      </c>
      <c r="O983" s="12">
        <v>977</v>
      </c>
      <c r="P983" s="37">
        <v>140.39999999999998</v>
      </c>
      <c r="Q983"/>
      <c r="R983"/>
    </row>
    <row r="984" spans="1:18" x14ac:dyDescent="0.45">
      <c r="A984" s="2"/>
      <c r="B984" s="2"/>
      <c r="H984" s="12">
        <v>978</v>
      </c>
      <c r="I984" s="37">
        <v>120.11000000000001</v>
      </c>
      <c r="O984" s="12">
        <v>978</v>
      </c>
      <c r="P984" s="37">
        <v>33.33</v>
      </c>
      <c r="Q984"/>
      <c r="R984"/>
    </row>
    <row r="985" spans="1:18" x14ac:dyDescent="0.45">
      <c r="A985" s="2"/>
      <c r="B985" s="2"/>
      <c r="H985" s="12">
        <v>979</v>
      </c>
      <c r="I985" s="37">
        <v>217.63000000000005</v>
      </c>
      <c r="O985" s="12">
        <v>979</v>
      </c>
      <c r="P985" s="37">
        <v>-122.62</v>
      </c>
      <c r="Q985"/>
      <c r="R985"/>
    </row>
    <row r="986" spans="1:18" x14ac:dyDescent="0.45">
      <c r="A986" s="2"/>
      <c r="B986" s="2"/>
      <c r="H986" s="12">
        <v>980</v>
      </c>
      <c r="I986" s="37">
        <v>-49.800000000000004</v>
      </c>
      <c r="O986" s="12">
        <v>980</v>
      </c>
      <c r="P986" s="37">
        <v>321.20000000000005</v>
      </c>
      <c r="Q986"/>
      <c r="R986"/>
    </row>
    <row r="987" spans="1:18" x14ac:dyDescent="0.45">
      <c r="A987" s="2"/>
      <c r="B987" s="2"/>
      <c r="H987" s="12">
        <v>981</v>
      </c>
      <c r="I987" s="37">
        <v>8.2399999999999949</v>
      </c>
      <c r="O987" s="12">
        <v>981</v>
      </c>
      <c r="P987" s="37">
        <v>124.63999999999999</v>
      </c>
      <c r="Q987"/>
      <c r="R987"/>
    </row>
    <row r="988" spans="1:18" x14ac:dyDescent="0.45">
      <c r="A988" s="2"/>
      <c r="B988" s="2"/>
      <c r="H988" s="12">
        <v>982</v>
      </c>
      <c r="I988" s="37">
        <v>140.75</v>
      </c>
      <c r="O988" s="12">
        <v>982</v>
      </c>
      <c r="P988" s="37">
        <v>-16.160000000000004</v>
      </c>
      <c r="Q988"/>
      <c r="R988"/>
    </row>
    <row r="989" spans="1:18" x14ac:dyDescent="0.45">
      <c r="A989" s="2"/>
      <c r="B989" s="2"/>
      <c r="H989" s="12">
        <v>983</v>
      </c>
      <c r="I989" s="37">
        <v>50.749999999999986</v>
      </c>
      <c r="O989" s="12">
        <v>983</v>
      </c>
      <c r="P989" s="37">
        <v>-61.96</v>
      </c>
      <c r="Q989"/>
      <c r="R989"/>
    </row>
    <row r="990" spans="1:18" x14ac:dyDescent="0.45">
      <c r="A990" s="2"/>
      <c r="B990" s="2"/>
      <c r="H990" s="12">
        <v>984</v>
      </c>
      <c r="I990" s="37">
        <v>44.149999999999991</v>
      </c>
      <c r="O990" s="12">
        <v>984</v>
      </c>
      <c r="P990" s="37">
        <v>215.51000000000005</v>
      </c>
      <c r="Q990"/>
      <c r="R990"/>
    </row>
    <row r="991" spans="1:18" x14ac:dyDescent="0.45">
      <c r="A991" s="2"/>
      <c r="B991" s="2"/>
      <c r="H991" s="12">
        <v>985</v>
      </c>
      <c r="I991" s="37">
        <v>5.5999999999999943</v>
      </c>
      <c r="O991" s="12">
        <v>985</v>
      </c>
      <c r="P991" s="37">
        <v>94.40000000000002</v>
      </c>
      <c r="Q991"/>
      <c r="R991"/>
    </row>
    <row r="992" spans="1:18" x14ac:dyDescent="0.45">
      <c r="A992" s="2"/>
      <c r="B992" s="2"/>
      <c r="H992" s="12">
        <v>986</v>
      </c>
      <c r="I992" s="37">
        <v>-163.28000000000003</v>
      </c>
      <c r="O992" s="12">
        <v>986</v>
      </c>
      <c r="P992" s="37">
        <v>143.80000000000001</v>
      </c>
      <c r="Q992"/>
      <c r="R992"/>
    </row>
    <row r="993" spans="1:18" x14ac:dyDescent="0.45">
      <c r="A993" s="2"/>
      <c r="B993" s="2"/>
      <c r="H993" s="12">
        <v>987</v>
      </c>
      <c r="I993" s="37">
        <v>52.370000000000005</v>
      </c>
      <c r="O993" s="12">
        <v>987</v>
      </c>
      <c r="P993" s="37">
        <v>60.59999999999998</v>
      </c>
      <c r="Q993"/>
      <c r="R993"/>
    </row>
    <row r="994" spans="1:18" x14ac:dyDescent="0.45">
      <c r="A994" s="2"/>
      <c r="B994" s="2"/>
      <c r="H994" s="12">
        <v>988</v>
      </c>
      <c r="I994" s="37">
        <v>86.64</v>
      </c>
      <c r="O994" s="12">
        <v>988</v>
      </c>
      <c r="P994" s="37">
        <v>3.0800000000000054</v>
      </c>
      <c r="Q994"/>
      <c r="R994"/>
    </row>
    <row r="995" spans="1:18" x14ac:dyDescent="0.45">
      <c r="A995" s="2"/>
      <c r="B995" s="2"/>
      <c r="H995" s="12">
        <v>989</v>
      </c>
      <c r="I995" s="37">
        <v>23.549999999999997</v>
      </c>
      <c r="O995" s="12">
        <v>989</v>
      </c>
      <c r="P995" s="37">
        <v>77.480000000000032</v>
      </c>
      <c r="Q995"/>
      <c r="R995"/>
    </row>
    <row r="996" spans="1:18" x14ac:dyDescent="0.45">
      <c r="A996" s="2"/>
      <c r="B996" s="2"/>
      <c r="H996" s="12">
        <v>990</v>
      </c>
      <c r="I996" s="37">
        <v>-72.599999999999994</v>
      </c>
      <c r="O996" s="12">
        <v>990</v>
      </c>
      <c r="P996" s="37">
        <v>97.999999999999986</v>
      </c>
      <c r="Q996"/>
      <c r="R996"/>
    </row>
    <row r="997" spans="1:18" x14ac:dyDescent="0.45">
      <c r="A997" s="2"/>
      <c r="B997" s="2"/>
      <c r="H997" s="12">
        <v>991</v>
      </c>
      <c r="I997" s="37">
        <v>169.67000000000002</v>
      </c>
      <c r="O997" s="12">
        <v>991</v>
      </c>
      <c r="P997" s="37">
        <v>106.3</v>
      </c>
      <c r="Q997"/>
      <c r="R997"/>
    </row>
    <row r="998" spans="1:18" x14ac:dyDescent="0.45">
      <c r="A998" s="2"/>
      <c r="B998" s="2"/>
      <c r="H998" s="12">
        <v>992</v>
      </c>
      <c r="I998" s="37">
        <v>-64.06</v>
      </c>
      <c r="O998" s="12">
        <v>992</v>
      </c>
      <c r="P998" s="37">
        <v>-76.64</v>
      </c>
      <c r="Q998"/>
      <c r="R998"/>
    </row>
    <row r="999" spans="1:18" x14ac:dyDescent="0.45">
      <c r="A999" s="2"/>
      <c r="B999" s="2"/>
      <c r="H999" s="12">
        <v>993</v>
      </c>
      <c r="I999" s="37">
        <v>65.599999999999994</v>
      </c>
      <c r="O999" s="12">
        <v>993</v>
      </c>
      <c r="P999" s="37">
        <v>227.50000000000006</v>
      </c>
      <c r="Q999"/>
      <c r="R999"/>
    </row>
    <row r="1000" spans="1:18" x14ac:dyDescent="0.45">
      <c r="A1000" s="2"/>
      <c r="B1000" s="2"/>
      <c r="H1000" s="12">
        <v>994</v>
      </c>
      <c r="I1000" s="37">
        <v>-47.92</v>
      </c>
      <c r="O1000" s="12">
        <v>994</v>
      </c>
      <c r="P1000" s="37">
        <v>28.519999999999996</v>
      </c>
      <c r="Q1000"/>
      <c r="R1000"/>
    </row>
    <row r="1001" spans="1:18" x14ac:dyDescent="0.45">
      <c r="A1001" s="2"/>
      <c r="B1001" s="2"/>
      <c r="H1001" s="12">
        <v>995</v>
      </c>
      <c r="I1001" s="37">
        <v>-1.0000000000000071</v>
      </c>
      <c r="O1001" s="12">
        <v>995</v>
      </c>
      <c r="P1001" s="37">
        <v>109.89999999999999</v>
      </c>
      <c r="Q1001"/>
      <c r="R1001"/>
    </row>
    <row r="1002" spans="1:18" x14ac:dyDescent="0.45">
      <c r="A1002" s="2"/>
      <c r="B1002" s="2"/>
      <c r="H1002" s="12">
        <v>996</v>
      </c>
      <c r="I1002" s="37">
        <v>-53.2</v>
      </c>
      <c r="O1002" s="12">
        <v>996</v>
      </c>
      <c r="P1002" s="37">
        <v>-68.16</v>
      </c>
      <c r="Q1002"/>
      <c r="R1002"/>
    </row>
    <row r="1003" spans="1:18" x14ac:dyDescent="0.45">
      <c r="A1003" s="2"/>
      <c r="B1003" s="2"/>
      <c r="H1003" s="12">
        <v>997</v>
      </c>
      <c r="I1003" s="37">
        <v>-98.8</v>
      </c>
      <c r="O1003" s="12">
        <v>997</v>
      </c>
      <c r="P1003" s="37">
        <v>253.01</v>
      </c>
      <c r="Q1003"/>
      <c r="R1003"/>
    </row>
    <row r="1004" spans="1:18" x14ac:dyDescent="0.45">
      <c r="A1004" s="2"/>
      <c r="B1004" s="2"/>
      <c r="H1004" s="12">
        <v>998</v>
      </c>
      <c r="I1004" s="37">
        <v>257.55999999999995</v>
      </c>
      <c r="O1004" s="12">
        <v>998</v>
      </c>
      <c r="P1004" s="37">
        <v>-18.940000000000012</v>
      </c>
      <c r="Q1004"/>
      <c r="R1004"/>
    </row>
    <row r="1005" spans="1:18" x14ac:dyDescent="0.45">
      <c r="A1005" s="2"/>
      <c r="B1005" s="2"/>
      <c r="H1005" s="12">
        <v>999</v>
      </c>
      <c r="I1005" s="37">
        <v>44.239999999999995</v>
      </c>
      <c r="O1005" s="12">
        <v>999</v>
      </c>
      <c r="P1005" s="37">
        <v>166.52999999999997</v>
      </c>
      <c r="Q1005"/>
      <c r="R1005"/>
    </row>
    <row r="1006" spans="1:18" x14ac:dyDescent="0.45">
      <c r="A1006" s="2"/>
      <c r="B1006" s="2"/>
      <c r="H1006" s="11">
        <v>1000</v>
      </c>
      <c r="I1006" s="38">
        <v>132.83000000000004</v>
      </c>
      <c r="O1006" s="11">
        <v>1000</v>
      </c>
      <c r="P1006" s="38">
        <v>221.87</v>
      </c>
      <c r="Q1006"/>
      <c r="R1006"/>
    </row>
    <row r="1007" spans="1:18" x14ac:dyDescent="0.45">
      <c r="A1007" s="2"/>
      <c r="B1007" s="2"/>
    </row>
    <row r="1008" spans="1:18" x14ac:dyDescent="0.45">
      <c r="A1008" s="2"/>
      <c r="B1008" s="2"/>
    </row>
    <row r="1009" spans="1:2" x14ac:dyDescent="0.45">
      <c r="A1009" s="2"/>
      <c r="B1009" s="2"/>
    </row>
    <row r="1010" spans="1:2" x14ac:dyDescent="0.45">
      <c r="A1010" s="2"/>
      <c r="B1010" s="2"/>
    </row>
    <row r="1011" spans="1:2" x14ac:dyDescent="0.45">
      <c r="A1011" s="2"/>
      <c r="B1011" s="2"/>
    </row>
    <row r="1012" spans="1:2" x14ac:dyDescent="0.45">
      <c r="A1012" s="2"/>
      <c r="B1012" s="2"/>
    </row>
    <row r="1013" spans="1:2" x14ac:dyDescent="0.45">
      <c r="A1013" s="2"/>
      <c r="B1013" s="2"/>
    </row>
    <row r="1014" spans="1:2" x14ac:dyDescent="0.45">
      <c r="A1014" s="2"/>
      <c r="B1014" s="2"/>
    </row>
    <row r="1015" spans="1:2" x14ac:dyDescent="0.45">
      <c r="A1015" s="2"/>
      <c r="B1015" s="2"/>
    </row>
    <row r="1016" spans="1:2" x14ac:dyDescent="0.45">
      <c r="A1016" s="2"/>
      <c r="B1016" s="2"/>
    </row>
    <row r="1017" spans="1:2" x14ac:dyDescent="0.45">
      <c r="A1017" s="2"/>
      <c r="B1017" s="2"/>
    </row>
    <row r="1018" spans="1:2" x14ac:dyDescent="0.45">
      <c r="A1018" s="2"/>
      <c r="B1018" s="2"/>
    </row>
    <row r="1019" spans="1:2" x14ac:dyDescent="0.45">
      <c r="A1019" s="2"/>
      <c r="B1019" s="2"/>
    </row>
  </sheetData>
  <scenarios current="0" sqref="H6 H12">
    <scenario name="Original Price" locked="1" count="1" user="patri" comment="Created by patri on 9/28/2019_x000a_Modified by patri on 9/28/2019">
      <inputCells r="B17" val="6"/>
    </scenario>
    <scenario name="Price $7" locked="1" count="1" user="patri" comment="Created by patri on 9/28/2019">
      <inputCells r="B17" val="7"/>
    </scenario>
    <scenario name="Price $8" locked="1" count="1" user="patri" comment="Created by patri on 9/28/2019">
      <inputCells r="B17" val="8"/>
    </scenario>
    <scenario name="Price $9" locked="1" count="1" user="patri" comment="Created by patri on 9/28/2019">
      <inputCells r="B17" val="9"/>
    </scenario>
    <scenario name="Price $10" locked="1" count="1" user="patri" comment="Created by patri on 9/28/2019">
      <inputCells r="B17" val="10"/>
    </scenario>
  </scenarios>
  <mergeCells count="9">
    <mergeCell ref="Q5:R5"/>
    <mergeCell ref="O5:P5"/>
    <mergeCell ref="J15:K15"/>
    <mergeCell ref="A7:C7"/>
    <mergeCell ref="H5:I5"/>
    <mergeCell ref="J5:K5"/>
    <mergeCell ref="J13:J14"/>
    <mergeCell ref="Q13:Q14"/>
    <mergeCell ref="Q15:R1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2FCD1-E619-4436-AECE-A742CBB714E2}">
  <sheetPr>
    <outlinePr summaryBelow="0"/>
  </sheetPr>
  <dimension ref="B1:I12"/>
  <sheetViews>
    <sheetView showGridLines="0" workbookViewId="0">
      <selection activeCell="F12" sqref="F12"/>
    </sheetView>
  </sheetViews>
  <sheetFormatPr defaultRowHeight="14.25" outlineLevelRow="1" outlineLevelCol="1" x14ac:dyDescent="0.45"/>
  <cols>
    <col min="3" max="3" width="10.73046875" bestFit="1" customWidth="1"/>
    <col min="4" max="9" width="11.86328125" bestFit="1" customWidth="1" outlineLevel="1"/>
  </cols>
  <sheetData>
    <row r="1" spans="2:9" ht="14.65" thickBot="1" x14ac:dyDescent="0.5"/>
    <row r="2" spans="2:9" ht="15.75" x14ac:dyDescent="0.5">
      <c r="B2" s="46" t="s">
        <v>75</v>
      </c>
      <c r="C2" s="46"/>
      <c r="D2" s="50"/>
      <c r="E2" s="50"/>
      <c r="F2" s="50"/>
      <c r="G2" s="50"/>
      <c r="H2" s="50"/>
      <c r="I2" s="50"/>
    </row>
    <row r="3" spans="2:9" ht="15.75" collapsed="1" x14ac:dyDescent="0.5">
      <c r="B3" s="45"/>
      <c r="C3" s="45"/>
      <c r="D3" s="51" t="s">
        <v>77</v>
      </c>
      <c r="E3" s="51" t="s">
        <v>68</v>
      </c>
      <c r="F3" s="51" t="s">
        <v>70</v>
      </c>
      <c r="G3" s="51" t="s">
        <v>72</v>
      </c>
      <c r="H3" s="51" t="s">
        <v>73</v>
      </c>
      <c r="I3" s="51" t="s">
        <v>74</v>
      </c>
    </row>
    <row r="4" spans="2:9" ht="42" hidden="1" outlineLevel="1" x14ac:dyDescent="0.45">
      <c r="B4" s="47"/>
      <c r="C4" s="47"/>
      <c r="D4" s="14"/>
      <c r="E4" s="53" t="s">
        <v>69</v>
      </c>
      <c r="F4" s="53" t="s">
        <v>71</v>
      </c>
      <c r="G4" s="53" t="s">
        <v>71</v>
      </c>
      <c r="H4" s="53" t="s">
        <v>71</v>
      </c>
      <c r="I4" s="53" t="s">
        <v>71</v>
      </c>
    </row>
    <row r="5" spans="2:9" x14ac:dyDescent="0.45">
      <c r="B5" s="48" t="s">
        <v>76</v>
      </c>
      <c r="C5" s="48"/>
      <c r="D5" s="16"/>
      <c r="E5" s="16"/>
      <c r="F5" s="16"/>
      <c r="G5" s="16"/>
      <c r="H5" s="16"/>
      <c r="I5" s="16"/>
    </row>
    <row r="6" spans="2:9" outlineLevel="1" x14ac:dyDescent="0.45">
      <c r="B6" s="47"/>
      <c r="C6" s="47" t="s">
        <v>4</v>
      </c>
      <c r="D6" s="14">
        <v>6</v>
      </c>
      <c r="E6" s="52">
        <v>6</v>
      </c>
      <c r="F6" s="52">
        <v>7</v>
      </c>
      <c r="G6" s="52">
        <v>8</v>
      </c>
      <c r="H6" s="52">
        <v>9</v>
      </c>
      <c r="I6" s="52">
        <v>10</v>
      </c>
    </row>
    <row r="7" spans="2:9" x14ac:dyDescent="0.45">
      <c r="B7" s="48" t="s">
        <v>78</v>
      </c>
      <c r="C7" s="48"/>
      <c r="D7" s="16"/>
      <c r="E7" s="16"/>
      <c r="F7" s="16"/>
      <c r="G7" s="16"/>
      <c r="H7" s="16"/>
      <c r="I7" s="16"/>
    </row>
    <row r="8" spans="2:9" outlineLevel="1" x14ac:dyDescent="0.45">
      <c r="B8" s="47"/>
      <c r="C8" s="47" t="s">
        <v>61</v>
      </c>
      <c r="D8" s="14">
        <v>69.560569999999998</v>
      </c>
      <c r="E8" s="14">
        <v>77.022890000000103</v>
      </c>
      <c r="F8" s="14">
        <v>101.26911</v>
      </c>
      <c r="G8" s="14">
        <v>145.43105</v>
      </c>
      <c r="H8" s="14">
        <v>162.63556</v>
      </c>
      <c r="I8" s="14">
        <v>210.80119999999999</v>
      </c>
    </row>
    <row r="9" spans="2:9" ht="14.65" outlineLevel="1" thickBot="1" x14ac:dyDescent="0.5">
      <c r="B9" s="49"/>
      <c r="C9" s="49" t="s">
        <v>89</v>
      </c>
      <c r="D9" s="15">
        <v>5.5E-2</v>
      </c>
      <c r="E9" s="15">
        <v>5.5E-2</v>
      </c>
      <c r="F9" s="15">
        <v>0.14899999999999999</v>
      </c>
      <c r="G9" s="15">
        <v>0.20200000000000001</v>
      </c>
      <c r="H9" s="15">
        <v>0.314</v>
      </c>
      <c r="I9" s="15">
        <v>0.41499999999999998</v>
      </c>
    </row>
    <row r="10" spans="2:9" x14ac:dyDescent="0.45">
      <c r="B10" t="s">
        <v>79</v>
      </c>
    </row>
    <row r="11" spans="2:9" x14ac:dyDescent="0.45">
      <c r="B11" t="s">
        <v>80</v>
      </c>
    </row>
    <row r="12" spans="2:9" x14ac:dyDescent="0.45">
      <c r="B1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Intro</vt:lpstr>
      <vt:lpstr>Historical Data</vt:lpstr>
      <vt:lpstr>Regression for Waterloo</vt:lpstr>
      <vt:lpstr>Monte Carlo</vt:lpstr>
      <vt:lpstr>Scenario Summary</vt:lpstr>
      <vt:lpstr>Profit</vt:lpstr>
      <vt:lpstr>profit7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patri</cp:lastModifiedBy>
  <dcterms:created xsi:type="dcterms:W3CDTF">2014-12-14T22:33:51Z</dcterms:created>
  <dcterms:modified xsi:type="dcterms:W3CDTF">2020-06-23T15:05:27Z</dcterms:modified>
</cp:coreProperties>
</file>