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Z:\Risco_de_Credito\Estudo_Modelos\Modelo SCR\Homologação\"/>
    </mc:Choice>
  </mc:AlternateContent>
  <xr:revisionPtr revIDLastSave="0" documentId="13_ncr:1_{DBA77585-9FA6-4EA6-BE9D-D9E001E79208}" xr6:coauthVersionLast="43" xr6:coauthVersionMax="43" xr10:uidLastSave="{00000000-0000-0000-0000-000000000000}"/>
  <bookViews>
    <workbookView xWindow="-120" yWindow="-120" windowWidth="29040" windowHeight="15840" activeTab="4" xr2:uid="{D3639897-9B45-4E2B-8E82-BF0234EFA674}"/>
  </bookViews>
  <sheets>
    <sheet name="SCR PF" sheetId="1" r:id="rId1"/>
    <sheet name="LIMITE" sheetId="2" r:id="rId2"/>
    <sheet name="IMOB VEIC CAT2" sheetId="3" r:id="rId3"/>
    <sheet name="RURAL CAT. 2" sheetId="4" r:id="rId4"/>
    <sheet name="CRED ALTO RISC CAT 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5" l="1"/>
  <c r="F12" i="5"/>
  <c r="E12" i="5"/>
  <c r="D12" i="5"/>
  <c r="C12" i="5"/>
  <c r="B12" i="5"/>
  <c r="K133" i="1" l="1"/>
  <c r="K132" i="1"/>
  <c r="K125" i="1"/>
  <c r="K124" i="1"/>
  <c r="K117" i="1"/>
  <c r="K116" i="1"/>
  <c r="K109" i="1"/>
  <c r="K108" i="1"/>
  <c r="K101" i="1"/>
  <c r="K100" i="1"/>
  <c r="K93" i="1"/>
  <c r="K92" i="1"/>
  <c r="K75" i="1"/>
  <c r="K74" i="1"/>
  <c r="K67" i="1"/>
  <c r="K66" i="1"/>
  <c r="K59" i="1"/>
  <c r="K58" i="1"/>
  <c r="K51" i="1"/>
  <c r="K50" i="1"/>
  <c r="K43" i="1"/>
  <c r="K42" i="1"/>
  <c r="K34" i="1"/>
  <c r="K33" i="1"/>
  <c r="K26" i="1"/>
  <c r="K25" i="1"/>
  <c r="K13" i="1"/>
  <c r="K14" i="1"/>
  <c r="K15" i="1"/>
  <c r="K16" i="1"/>
  <c r="K17" i="1"/>
  <c r="K18" i="1"/>
  <c r="K12" i="1"/>
  <c r="N45" i="2" l="1"/>
  <c r="N46" i="2"/>
  <c r="N47" i="2"/>
  <c r="N48" i="2"/>
  <c r="N49" i="2"/>
  <c r="N50" i="2"/>
  <c r="N44" i="2"/>
  <c r="N43" i="2"/>
  <c r="N42" i="2"/>
  <c r="N41" i="2"/>
  <c r="N35" i="2"/>
  <c r="N34" i="2"/>
  <c r="N33" i="2"/>
  <c r="N32" i="2"/>
  <c r="N31" i="2"/>
  <c r="N30" i="2"/>
  <c r="N29" i="2"/>
  <c r="N28" i="2"/>
  <c r="N27" i="2"/>
  <c r="N26" i="2"/>
  <c r="N16" i="2"/>
  <c r="N17" i="2"/>
  <c r="N18" i="2"/>
  <c r="N19" i="2"/>
  <c r="N20" i="2"/>
  <c r="N15" i="2"/>
  <c r="I134" i="1"/>
  <c r="H134" i="1"/>
  <c r="D134" i="1"/>
  <c r="C134" i="1"/>
  <c r="I126" i="1"/>
  <c r="H126" i="1"/>
  <c r="D126" i="1"/>
  <c r="C126" i="1"/>
  <c r="I118" i="1"/>
  <c r="H118" i="1"/>
  <c r="D118" i="1"/>
  <c r="C118" i="1"/>
  <c r="I110" i="1"/>
  <c r="H110" i="1"/>
  <c r="D110" i="1"/>
  <c r="C110" i="1"/>
  <c r="I102" i="1"/>
  <c r="H102" i="1"/>
  <c r="D102" i="1"/>
  <c r="C102" i="1"/>
  <c r="I94" i="1"/>
  <c r="H94" i="1"/>
  <c r="D94" i="1"/>
  <c r="C94" i="1"/>
  <c r="I85" i="1"/>
  <c r="H85" i="1"/>
  <c r="D84" i="1"/>
  <c r="C84" i="1"/>
  <c r="I76" i="1"/>
  <c r="H76" i="1"/>
  <c r="D76" i="1"/>
  <c r="C76" i="1"/>
  <c r="I68" i="1"/>
  <c r="H68" i="1"/>
  <c r="D68" i="1"/>
  <c r="C68" i="1"/>
  <c r="I60" i="1"/>
  <c r="H60" i="1"/>
  <c r="D60" i="1"/>
  <c r="C60" i="1"/>
  <c r="D52" i="1"/>
  <c r="C52" i="1"/>
  <c r="I52" i="1"/>
  <c r="H52" i="1"/>
  <c r="I35" i="1"/>
  <c r="H35" i="1"/>
  <c r="D35" i="1"/>
  <c r="C35" i="1"/>
  <c r="D27" i="1"/>
  <c r="C27" i="1"/>
  <c r="I27" i="1"/>
  <c r="H27" i="1"/>
  <c r="D44" i="1"/>
  <c r="C44" i="1"/>
  <c r="I44" i="1"/>
  <c r="D19" i="1"/>
  <c r="I19" i="1"/>
  <c r="H44" i="1"/>
  <c r="H19" i="1"/>
  <c r="C19" i="1"/>
  <c r="L12" i="1" l="1"/>
  <c r="L13" i="1"/>
  <c r="L17" i="1"/>
  <c r="L26" i="1"/>
  <c r="L50" i="1"/>
  <c r="L59" i="1"/>
  <c r="L92" i="1"/>
  <c r="L101" i="1"/>
  <c r="L124" i="1"/>
  <c r="L133" i="1"/>
  <c r="L43" i="1"/>
  <c r="L66" i="1"/>
  <c r="L117" i="1"/>
  <c r="L25" i="1"/>
  <c r="L14" i="1"/>
  <c r="L18" i="1"/>
  <c r="L42" i="1"/>
  <c r="L51" i="1"/>
  <c r="L74" i="1"/>
  <c r="L93" i="1"/>
  <c r="L116" i="1"/>
  <c r="L118" i="1" s="1"/>
  <c r="L125" i="1"/>
  <c r="L15" i="1"/>
  <c r="L33" i="1"/>
  <c r="L75" i="1"/>
  <c r="L108" i="1"/>
  <c r="L110" i="1" s="1"/>
  <c r="L16" i="1"/>
  <c r="L34" i="1"/>
  <c r="L58" i="1"/>
  <c r="L67" i="1"/>
  <c r="L100" i="1"/>
  <c r="L109" i="1"/>
  <c r="L132" i="1"/>
  <c r="L27" i="1" l="1"/>
  <c r="L44" i="1"/>
  <c r="L134" i="1"/>
  <c r="L60" i="1"/>
  <c r="L126" i="1"/>
  <c r="L52" i="1"/>
  <c r="L35" i="1"/>
  <c r="L68" i="1"/>
  <c r="L102" i="1"/>
  <c r="L76" i="1"/>
  <c r="L94" i="1"/>
  <c r="L19" i="1"/>
</calcChain>
</file>

<file path=xl/sharedStrings.xml><?xml version="1.0" encoding="utf-8"?>
<sst xmlns="http://schemas.openxmlformats.org/spreadsheetml/2006/main" count="285" uniqueCount="124">
  <si>
    <t>Homologação variáveis SCR PF em produção.</t>
  </si>
  <si>
    <t>SCR_PIOR_RISCO_U6M</t>
  </si>
  <si>
    <t>Frequency</t>
  </si>
  <si>
    <t>Percent</t>
  </si>
  <si>
    <t>Variáveis Modelo SCR PF</t>
  </si>
  <si>
    <t>DRISCOMAX3</t>
  </si>
  <si>
    <t>SIMULAÇÃO SAS</t>
  </si>
  <si>
    <t>PRODUÇÃO</t>
  </si>
  <si>
    <t>Pior Risco observado ( últ. 6 meses ) - SCR PF</t>
  </si>
  <si>
    <t>Total</t>
  </si>
  <si>
    <t>VDI</t>
  </si>
  <si>
    <t>Percentual de utilização de limite ( Cat. ) - SCR PF</t>
  </si>
  <si>
    <t>SCR_PCT_UTLZ_LIM</t>
  </si>
  <si>
    <t>D_LIMITE_UTILIZADO</t>
  </si>
  <si>
    <t/>
  </si>
  <si>
    <t>1 = Utilizou mais de 50% do limite total aprovado nos últimos 6 meses</t>
  </si>
  <si>
    <t>SCR_UTLZ_CHQ_ESP_U6M_CAT1</t>
  </si>
  <si>
    <t>Utilização de Cheque Especial ( últ. 6 meses ) ( Cat. 1 ) - SCR PF</t>
  </si>
  <si>
    <t>1 = Passou a utilizar cheque especial nos últimos 3 meses ( 6 meses )</t>
  </si>
  <si>
    <t>D2_CHEQUE_ESPEC1</t>
  </si>
  <si>
    <t>Utilização de Cheque Especial ( últ. 6 meses ) ( Cat. 2 ) - SCR PF</t>
  </si>
  <si>
    <t>1 = aumentou a utilização de cheque especial nos últimos 3 meses ( 6 meses )</t>
  </si>
  <si>
    <t>D4_VEICULOS_HABITACAO1</t>
  </si>
  <si>
    <t>Utilização de Crédito Imobiliário ou Financ. de Veículos ( últ. 3 meses )  ( Cat 1 ) - SCR PF</t>
  </si>
  <si>
    <t>1 = Está utilizando Crédito Imob ou Veículos sem atraso</t>
  </si>
  <si>
    <t>SCR_UTLZ_IMOB_VEIC_U3M_CAT1</t>
  </si>
  <si>
    <t>2.955 propostas</t>
  </si>
  <si>
    <t>Utilização de Crédito Imobiliário ou Financ. de Veículos ( últ. 3 meses )  ( Cat 2 ) - SCR PF</t>
  </si>
  <si>
    <t>1 = Está utilizando Crédito Imob ou Veículos com atraso</t>
  </si>
  <si>
    <t>D4_VEICULOS_HABITACAO2</t>
  </si>
  <si>
    <t>SCR_UTLZ_IMOB_VEIC_U3M_CAT2</t>
  </si>
  <si>
    <t>Utilização de Crédito Rural ( últ. 6 meses ) ( Cat. 1 ) - SCR PF</t>
  </si>
  <si>
    <t>1 = Está utilizando Crédito crédito Rural sem atraso</t>
  </si>
  <si>
    <t>D5_RURAL1</t>
  </si>
  <si>
    <t>SCR_UTLZ_RURAL_U6M_CAT1</t>
  </si>
  <si>
    <t>Utilização de Crédito Rural ( últ. 6 meses ) ( Cat. 2 ) - SCR PF</t>
  </si>
  <si>
    <t>1 = Está utilizando Crédito crédito Rural com atraso</t>
  </si>
  <si>
    <t>D5_RURAL2</t>
  </si>
  <si>
    <t>SCR_UTLZ_RURAL_U6M_CAT2</t>
  </si>
  <si>
    <t>D3_CONSIGNADO</t>
  </si>
  <si>
    <t>Utilização de crédito consignado ( últ. 6 meses ) - SCR PF</t>
  </si>
  <si>
    <t>1 = Aumentou a utilização de crédito pessoal</t>
  </si>
  <si>
    <t>SCR_UTLZ_CONSIG_U6M</t>
  </si>
  <si>
    <t>1 = diminuiu a utilização de crédito pessoal</t>
  </si>
  <si>
    <t>2= aumentou  a utilização de crédito pessoal</t>
  </si>
  <si>
    <t>Utilização de créditos de alto risco ( últ. 6 meses )  ( Cat. 1 ) - SCR PF</t>
  </si>
  <si>
    <t>1 = diminuiu a utilização</t>
  </si>
  <si>
    <t>D3_ADROT1</t>
  </si>
  <si>
    <t>SCR_UTLZ_CRT_ALTR_U6M_CAT1</t>
  </si>
  <si>
    <t>Utilização de créditos de alto risco ( últ. 6 meses )  ( Cat. 2 ) - SCR PF</t>
  </si>
  <si>
    <t>1 = passou a utilizar</t>
  </si>
  <si>
    <t>D3_ADROT2</t>
  </si>
  <si>
    <t>SCR_UTLZ_CRT_ALTR_U6M_CAT2</t>
  </si>
  <si>
    <t>Utilização de créditos de alto risco ( últ. 6 meses )  ( Cat. 3 ) - SCR PF</t>
  </si>
  <si>
    <t>1 = aumentou a utilização</t>
  </si>
  <si>
    <t>D3_ADROT3</t>
  </si>
  <si>
    <t>SCR_UTLZ_CRT_ALTR_U6M_CAT3</t>
  </si>
  <si>
    <t>D_VENCER_EMPREST_PESSOAL1</t>
  </si>
  <si>
    <t>Utilização de empréstimo pessoal ( últ. 6 meses ) ( Cat. 1 ) - SCR PF</t>
  </si>
  <si>
    <t>1 = utilizou sem atraso</t>
  </si>
  <si>
    <t>SCR_UTLZ_EMP_PESS_U6M_CAT1</t>
  </si>
  <si>
    <t xml:space="preserve">
Utilização de empréstimo pessoal ( últ. 6 meses ) ( Cat. 2 ) - SCR PF</t>
  </si>
  <si>
    <t>1 = utilizou com atraso</t>
  </si>
  <si>
    <t>D_VENCER_EMPREST_PESSOAL2</t>
  </si>
  <si>
    <t>SCR_UTLZ_EMP_PESS_U6M_CAT2</t>
  </si>
  <si>
    <t>Utilização de cartão de crédito ( últ. 6 meses ) - SCR PF</t>
  </si>
  <si>
    <t>1 = apresentou atraso no cartão de crédito</t>
  </si>
  <si>
    <t>DX_VENCIDO_COMPRA_CARTAO_CRED</t>
  </si>
  <si>
    <t>SCR_UTLZ_CARTAO_U6M</t>
  </si>
  <si>
    <t xml:space="preserve">IF SUM(MAX_VENCER_LIMITE_NAO_UTILIZADO,MAX1_VENCER_LIMITE_NAO_UTILIZADO,MAX_VENCERTOTAL,MAX1_VENCERTOTAL)&gt;0 </t>
  </si>
  <si>
    <t xml:space="preserve">   THEN PCT2_LIMITE_UTILIZADO = SUM(MAX_VENCERTOTAL,MAX1_VENCERTOTAL) / </t>
  </si>
  <si>
    <t xml:space="preserve">   SUM(MAX_VENCER_LIMITE_NAO_UTILIZADO,MAX1_VENCER_LIMITE_NAO_UTILIZADO,MAX_VENCERTOTAL,MAX1_VENCERTOTAL);</t>
  </si>
  <si>
    <t xml:space="preserve">ELSE IF SUM(MAX_VENCERTOTAL,MAX1_VENCERTOTAL)=0 AND </t>
  </si>
  <si>
    <t xml:space="preserve">        SUM(MAX_VENCER_LIMITE_NAO_UTILIZADO,MAX1_VENCER_LIMITE_NAO_UTILIZADO)&gt;0 THEN PCT2_LIMITE_UTILIZADO=-2;</t>
  </si>
  <si>
    <t>ELSE PCT2_LIMITE_UTILIZADO=0;</t>
  </si>
  <si>
    <t>/*RISCO MAX BACEN*/</t>
  </si>
  <si>
    <t>IF PCT2_LIMITE_UTILIZADO &lt;=0.5 THEN D_LIMITE_UTILIZADO=0;ELSE D_LIMITE_UTILIZADO=1;</t>
  </si>
  <si>
    <t>NR_CPF_CNPJ</t>
  </si>
  <si>
    <t>NR_CPR</t>
  </si>
  <si>
    <t>CD_PRP</t>
  </si>
  <si>
    <t>DT_MVM_DWM_ITX</t>
  </si>
  <si>
    <t>MAX_VENCERTOTAL</t>
  </si>
  <si>
    <t>MAX1_VENCERTOTAL</t>
  </si>
  <si>
    <t>MAX_VENCER_LIMITE_NAO_UTILIZADO</t>
  </si>
  <si>
    <t>MAX1_VENCER_LIMITE_NAO_UTILIZADO</t>
  </si>
  <si>
    <t>PCT2_LIMITE_UTILIZADO</t>
  </si>
  <si>
    <t>72084472172</t>
  </si>
  <si>
    <t>73611336220</t>
  </si>
  <si>
    <t>89661036691</t>
  </si>
  <si>
    <t>94970033668</t>
  </si>
  <si>
    <t>Fórmula</t>
  </si>
  <si>
    <t>OBS: Os casos acima deveriam marcar 1 em Produção pois os clientes não tem limite e a divisão retorna o valor "1"</t>
  </si>
  <si>
    <t>OBS: Os casos acima deveriam marcar 0 em Produção pois os clientes TEM % LIMITE UTILIZADO = 0.5</t>
  </si>
  <si>
    <t>% Dif.</t>
  </si>
  <si>
    <t>CPF: 03534321642</t>
  </si>
  <si>
    <t>CPF:02918368873</t>
  </si>
  <si>
    <t>NÃO POSSUI ATRASO EM IMOB OU VEIC NO BACEN NAS REF 202008 A 202011</t>
  </si>
  <si>
    <t>POSSUI ATRASO EM CREDITO PESSOAL SEM CONSIG.</t>
  </si>
  <si>
    <t>CPF: 02783976706</t>
  </si>
  <si>
    <t>POSSUI ATRASO EM OUTROS EMPRESTIMOS</t>
  </si>
  <si>
    <t>POSSUI ATRASO EM ROTATIVO DE CARTÃO</t>
  </si>
  <si>
    <t>CONCLUSÃO: REVISÃO DO CÓDIGO SAS , PRODUÇÃO PARECE ESTAR CORRETO</t>
  </si>
  <si>
    <t>AÇÃO:  SAS PARECE ESTAR CORRETO, VERIFICAR CÓDIGO EM PRODUÇÃO</t>
  </si>
  <si>
    <t>AÇÃO:  PRODUÇÃO PARECE ESTAR CORRETO, VERIFICAR CÓDIGO SAS</t>
  </si>
  <si>
    <t>03534321642</t>
  </si>
  <si>
    <t>04110180945</t>
  </si>
  <si>
    <t>CASOS QUE O SAS MARCOU MAS EM PRODUÇÃO NÃO MARCOU</t>
  </si>
  <si>
    <t>NÃO POSSUI VENCIDO EM FINANCIAMENTO RURAL NO PERIODO 2020-05 A 2020-11 MAS FOI MARCADO NO SAS</t>
  </si>
  <si>
    <t>04904645642</t>
  </si>
  <si>
    <t>CONCLUSÃO: REVISÃO PRODUÇÃO , CÓDIGO SAS PARECE ESTAR CORRETO</t>
  </si>
  <si>
    <t>CONCLUSÃO: REVISÃO DO CÓDIGO SAS E PRODUÇÃO</t>
  </si>
  <si>
    <t>02918597201</t>
  </si>
  <si>
    <t>POSSUI VENCIDO EM FINANCIAMENTO RURAL ( ACIMA DE 540 DIAS ) NA DATA BASE 2020-10 MAS NÃO FOI MARCADO ME PRODUÇÃO</t>
  </si>
  <si>
    <t>00443813108</t>
  </si>
  <si>
    <t>AÇÃO:  CORRIGIR ESPECIFICAÇÃO DA VARIÁVEL</t>
  </si>
  <si>
    <t>Amostra em produção PF Não Tomador do dia 13/01/2021</t>
  </si>
  <si>
    <t>00092451977</t>
  </si>
  <si>
    <t>Rotativo</t>
  </si>
  <si>
    <t>Chq Esp.</t>
  </si>
  <si>
    <t>outros emp.</t>
  </si>
  <si>
    <t>SÓ SALDO A VENCER EM ATÉ 30 DIAS</t>
  </si>
  <si>
    <t>TOTAL</t>
  </si>
  <si>
    <t>Saque Cartão</t>
  </si>
  <si>
    <t>Total Alto Risco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</si>
</sst>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8" formatCode="_-* #,##0.0_-;\-* #,##0.0_-;_-* &quot;-&quot;??_-;_-@_-"/>
    <numFmt numFmtId="169" formatCode="_-* #,##0_-;\-* #,##0_-;_-* &quot;-&quot;??_-;_-@_-"/>
    <numFmt numFmtId="171" formatCode="_-* #,##0.0000_-;\-* #,##0.0000_-;_-* &quot;-&quot;??_-;_-@_-"/>
    <numFmt numFmtId="173" formatCode="0.0%"/>
    <numFmt numFmtId="174" formatCode="0.0"/>
    <numFmt numFmtId="175" formatCode="0.000"/>
    <numFmt numFmtId="181" formatCode="[$-409]ddmmm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" xfId="0" applyBorder="1"/>
    <xf numFmtId="173" fontId="0" fillId="0" borderId="1" xfId="2" applyNumberFormat="1" applyFont="1" applyBorder="1"/>
    <xf numFmtId="171" fontId="0" fillId="0" borderId="1" xfId="1" applyNumberFormat="1" applyFont="1" applyBorder="1" applyAlignment="1"/>
    <xf numFmtId="0" fontId="2" fillId="0" borderId="1" xfId="0" applyFont="1" applyBorder="1" applyAlignment="1">
      <alignment horizontal="center"/>
    </xf>
    <xf numFmtId="169" fontId="0" fillId="0" borderId="1" xfId="1" applyNumberFormat="1" applyFont="1" applyBorder="1"/>
    <xf numFmtId="169" fontId="2" fillId="0" borderId="1" xfId="1" applyNumberFormat="1" applyFont="1" applyBorder="1" applyAlignment="1">
      <alignment horizontal="center"/>
    </xf>
    <xf numFmtId="174" fontId="2" fillId="0" borderId="1" xfId="0" applyNumberFormat="1" applyFont="1" applyBorder="1"/>
    <xf numFmtId="175" fontId="0" fillId="0" borderId="0" xfId="0" applyNumberFormat="1"/>
    <xf numFmtId="0" fontId="0" fillId="0" borderId="0" xfId="0" quotePrefix="1"/>
    <xf numFmtId="0" fontId="2" fillId="4" borderId="2" xfId="0" applyFont="1" applyFill="1" applyBorder="1" applyAlignment="1">
      <alignment horizontal="centerContinuous"/>
    </xf>
    <xf numFmtId="0" fontId="2" fillId="4" borderId="3" xfId="0" applyFont="1" applyFill="1" applyBorder="1" applyAlignment="1">
      <alignment horizontal="centerContinuous"/>
    </xf>
    <xf numFmtId="0" fontId="2" fillId="4" borderId="4" xfId="0" applyFont="1" applyFill="1" applyBorder="1" applyAlignment="1">
      <alignment horizontal="centerContinuous"/>
    </xf>
    <xf numFmtId="0" fontId="2" fillId="5" borderId="2" xfId="0" applyFont="1" applyFill="1" applyBorder="1" applyAlignment="1">
      <alignment horizontal="centerContinuous"/>
    </xf>
    <xf numFmtId="0" fontId="2" fillId="5" borderId="3" xfId="0" applyFont="1" applyFill="1" applyBorder="1" applyAlignment="1">
      <alignment horizontal="centerContinuous"/>
    </xf>
    <xf numFmtId="0" fontId="2" fillId="5" borderId="4" xfId="0" applyFont="1" applyFill="1" applyBorder="1" applyAlignment="1">
      <alignment horizontal="centerContinuous"/>
    </xf>
    <xf numFmtId="168" fontId="2" fillId="0" borderId="1" xfId="1" applyNumberFormat="1" applyFont="1" applyBorder="1"/>
    <xf numFmtId="169" fontId="2" fillId="0" borderId="1" xfId="1" applyNumberFormat="1" applyFont="1" applyBorder="1"/>
    <xf numFmtId="0" fontId="2" fillId="0" borderId="0" xfId="0" applyFont="1" applyAlignment="1"/>
    <xf numFmtId="173" fontId="2" fillId="3" borderId="1" xfId="2" applyNumberFormat="1" applyFont="1" applyFill="1" applyBorder="1"/>
    <xf numFmtId="0" fontId="0" fillId="3" borderId="1" xfId="0" applyFill="1" applyBorder="1"/>
    <xf numFmtId="169" fontId="0" fillId="3" borderId="1" xfId="1" applyNumberFormat="1" applyFont="1" applyFill="1" applyBorder="1"/>
    <xf numFmtId="169" fontId="0" fillId="0" borderId="0" xfId="0" applyNumberFormat="1"/>
    <xf numFmtId="0" fontId="0" fillId="7" borderId="1" xfId="0" applyFill="1" applyBorder="1"/>
    <xf numFmtId="169" fontId="0" fillId="7" borderId="1" xfId="1" applyNumberFormat="1" applyFont="1" applyFill="1" applyBorder="1"/>
    <xf numFmtId="10" fontId="2" fillId="2" borderId="1" xfId="2" applyNumberFormat="1" applyFont="1" applyFill="1" applyBorder="1" applyAlignment="1"/>
    <xf numFmtId="0" fontId="0" fillId="5" borderId="1" xfId="0" applyFill="1" applyBorder="1"/>
    <xf numFmtId="169" fontId="0" fillId="5" borderId="1" xfId="1" applyNumberFormat="1" applyFont="1" applyFill="1" applyBorder="1"/>
    <xf numFmtId="10" fontId="2" fillId="6" borderId="1" xfId="2" applyNumberFormat="1" applyFont="1" applyFill="1" applyBorder="1" applyAlignment="1"/>
    <xf numFmtId="0" fontId="0" fillId="0" borderId="0" xfId="0"/>
    <xf numFmtId="49" fontId="0" fillId="0" borderId="0" xfId="0" applyNumberFormat="1"/>
    <xf numFmtId="1" fontId="0" fillId="0" borderId="0" xfId="0" applyNumberFormat="1"/>
    <xf numFmtId="181" fontId="0" fillId="0" borderId="0" xfId="0" applyNumberFormat="1"/>
    <xf numFmtId="0" fontId="0" fillId="0" borderId="0" xfId="0" applyNumberFormat="1"/>
    <xf numFmtId="0" fontId="2" fillId="5" borderId="0" xfId="0" applyFont="1" applyFill="1"/>
    <xf numFmtId="0" fontId="0" fillId="7" borderId="0" xfId="0" applyFill="1"/>
    <xf numFmtId="15" fontId="0" fillId="0" borderId="0" xfId="0" applyNumberFormat="1"/>
    <xf numFmtId="2" fontId="0" fillId="0" borderId="0" xfId="0" applyNumberFormat="1" applyAlignment="1">
      <alignment horizontal="center"/>
    </xf>
    <xf numFmtId="0" fontId="0" fillId="8" borderId="0" xfId="0" applyFill="1"/>
    <xf numFmtId="173" fontId="0" fillId="0" borderId="0" xfId="2" applyNumberFormat="1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173" fontId="0" fillId="5" borderId="1" xfId="2" applyNumberFormat="1" applyFont="1" applyFill="1" applyBorder="1"/>
    <xf numFmtId="0" fontId="2" fillId="6" borderId="2" xfId="0" applyFont="1" applyFill="1" applyBorder="1" applyAlignment="1">
      <alignment horizontal="left"/>
    </xf>
    <xf numFmtId="0" fontId="0" fillId="6" borderId="3" xfId="0" applyFill="1" applyBorder="1"/>
    <xf numFmtId="0" fontId="0" fillId="6" borderId="4" xfId="0" applyFill="1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F7A0-BDC3-4EA3-A5DF-7DD78BE2EA37}">
  <sheetPr codeName="Planilha1"/>
  <dimension ref="B1:T134"/>
  <sheetViews>
    <sheetView showGridLines="0" workbookViewId="0">
      <pane ySplit="8" topLeftCell="A117" activePane="bottomLeft" state="frozen"/>
      <selection pane="bottomLeft" activeCell="H109" sqref="H109"/>
    </sheetView>
  </sheetViews>
  <sheetFormatPr defaultRowHeight="15" x14ac:dyDescent="0.25"/>
  <cols>
    <col min="1" max="1" width="6.42578125" customWidth="1"/>
    <col min="2" max="2" width="36.42578125" customWidth="1"/>
    <col min="3" max="3" width="10.7109375" customWidth="1"/>
    <col min="4" max="4" width="11.28515625" customWidth="1"/>
    <col min="6" max="6" width="11.7109375" customWidth="1"/>
    <col min="7" max="7" width="31.85546875" customWidth="1"/>
    <col min="8" max="8" width="11.140625" customWidth="1"/>
    <col min="9" max="9" width="10" customWidth="1"/>
    <col min="11" max="11" width="9.140625" style="32"/>
    <col min="12" max="12" width="12" bestFit="1" customWidth="1"/>
    <col min="14" max="14" width="11.140625" customWidth="1"/>
  </cols>
  <sheetData>
    <row r="1" spans="2:12" ht="8.25" customHeight="1" x14ac:dyDescent="0.25"/>
    <row r="2" spans="2:12" x14ac:dyDescent="0.25">
      <c r="B2" s="1" t="s">
        <v>0</v>
      </c>
    </row>
    <row r="3" spans="2:12" x14ac:dyDescent="0.25">
      <c r="B3" s="1" t="s">
        <v>115</v>
      </c>
    </row>
    <row r="4" spans="2:12" x14ac:dyDescent="0.25">
      <c r="F4" s="1" t="s">
        <v>26</v>
      </c>
    </row>
    <row r="5" spans="2:12" x14ac:dyDescent="0.25">
      <c r="B5" s="1" t="s">
        <v>4</v>
      </c>
    </row>
    <row r="7" spans="2:12" x14ac:dyDescent="0.25">
      <c r="B7" s="13" t="s">
        <v>6</v>
      </c>
      <c r="C7" s="14"/>
      <c r="D7" s="15"/>
      <c r="G7" s="16" t="s">
        <v>7</v>
      </c>
      <c r="H7" s="17"/>
      <c r="I7" s="18"/>
    </row>
    <row r="9" spans="2:12" x14ac:dyDescent="0.25">
      <c r="B9" s="1" t="s">
        <v>8</v>
      </c>
    </row>
    <row r="11" spans="2:12" x14ac:dyDescent="0.25">
      <c r="B11" s="7" t="s">
        <v>5</v>
      </c>
      <c r="C11" s="7" t="s">
        <v>2</v>
      </c>
      <c r="D11" s="7" t="s">
        <v>3</v>
      </c>
      <c r="G11" s="7" t="s">
        <v>1</v>
      </c>
      <c r="H11" s="7" t="s">
        <v>2</v>
      </c>
      <c r="I11" s="7" t="s">
        <v>3</v>
      </c>
      <c r="K11" s="43" t="s">
        <v>93</v>
      </c>
      <c r="L11" s="7" t="s">
        <v>10</v>
      </c>
    </row>
    <row r="12" spans="2:12" x14ac:dyDescent="0.25">
      <c r="B12" s="4">
        <v>0</v>
      </c>
      <c r="C12" s="8">
        <v>2653</v>
      </c>
      <c r="D12" s="4">
        <v>89.78</v>
      </c>
      <c r="G12" s="4">
        <v>0</v>
      </c>
      <c r="H12" s="8">
        <v>2646</v>
      </c>
      <c r="I12" s="4">
        <v>89.54</v>
      </c>
      <c r="K12" s="5">
        <f>H12/C12-1</f>
        <v>-2.6385224274406704E-3</v>
      </c>
      <c r="L12" s="6">
        <f>(($C12/$C$19)-(H12/H$19))*LN(($C12/$C$19)/(H12/H$19))</f>
        <v>6.2585672554551117E-6</v>
      </c>
    </row>
    <row r="13" spans="2:12" x14ac:dyDescent="0.25">
      <c r="B13" s="4">
        <v>4</v>
      </c>
      <c r="C13" s="8">
        <v>80</v>
      </c>
      <c r="D13" s="4">
        <v>2.71</v>
      </c>
      <c r="G13" s="4">
        <v>4</v>
      </c>
      <c r="H13" s="8">
        <v>80</v>
      </c>
      <c r="I13" s="4">
        <v>2.71</v>
      </c>
      <c r="K13" s="5">
        <f t="shared" ref="K13:K18" si="0">H13/C13-1</f>
        <v>0</v>
      </c>
      <c r="L13" s="6">
        <f t="shared" ref="L13:L18" si="1">(($C13/$C$19)-(H13/H$19))*LN(($C13/$C$19)/(H13/H$19))</f>
        <v>0</v>
      </c>
    </row>
    <row r="14" spans="2:12" x14ac:dyDescent="0.25">
      <c r="B14" s="4">
        <v>5</v>
      </c>
      <c r="C14" s="8">
        <v>20</v>
      </c>
      <c r="D14" s="4">
        <v>0.68</v>
      </c>
      <c r="G14" s="4">
        <v>5</v>
      </c>
      <c r="H14" s="8">
        <v>20</v>
      </c>
      <c r="I14" s="4">
        <v>0.68</v>
      </c>
      <c r="K14" s="5">
        <f t="shared" si="0"/>
        <v>0</v>
      </c>
      <c r="L14" s="6">
        <f t="shared" si="1"/>
        <v>0</v>
      </c>
    </row>
    <row r="15" spans="2:12" x14ac:dyDescent="0.25">
      <c r="B15" s="4">
        <v>6</v>
      </c>
      <c r="C15" s="8">
        <v>28</v>
      </c>
      <c r="D15" s="4">
        <v>0.95</v>
      </c>
      <c r="G15" s="4">
        <v>6</v>
      </c>
      <c r="H15" s="8">
        <v>28</v>
      </c>
      <c r="I15" s="4">
        <v>0.95</v>
      </c>
      <c r="K15" s="5">
        <f t="shared" si="0"/>
        <v>0</v>
      </c>
      <c r="L15" s="6">
        <f t="shared" si="1"/>
        <v>0</v>
      </c>
    </row>
    <row r="16" spans="2:12" x14ac:dyDescent="0.25">
      <c r="B16" s="4">
        <v>7</v>
      </c>
      <c r="C16" s="8">
        <v>22</v>
      </c>
      <c r="D16" s="4">
        <v>0.74</v>
      </c>
      <c r="G16" s="4">
        <v>7</v>
      </c>
      <c r="H16" s="8">
        <v>23</v>
      </c>
      <c r="I16" s="4">
        <v>0.78</v>
      </c>
      <c r="K16" s="5">
        <f t="shared" si="0"/>
        <v>4.5454545454545414E-2</v>
      </c>
      <c r="L16" s="6">
        <f t="shared" si="1"/>
        <v>1.5042897655104558E-5</v>
      </c>
    </row>
    <row r="17" spans="2:12" x14ac:dyDescent="0.25">
      <c r="B17" s="4">
        <v>8</v>
      </c>
      <c r="C17" s="8">
        <v>28</v>
      </c>
      <c r="D17" s="4">
        <v>0.95</v>
      </c>
      <c r="G17" s="4">
        <v>8</v>
      </c>
      <c r="H17" s="8">
        <v>30</v>
      </c>
      <c r="I17" s="4">
        <v>1.02</v>
      </c>
      <c r="K17" s="5">
        <f t="shared" si="0"/>
        <v>7.1428571428571397E-2</v>
      </c>
      <c r="L17" s="6">
        <f t="shared" si="1"/>
        <v>4.6695682901489819E-5</v>
      </c>
    </row>
    <row r="18" spans="2:12" x14ac:dyDescent="0.25">
      <c r="B18" s="4">
        <v>9</v>
      </c>
      <c r="C18" s="8">
        <v>124</v>
      </c>
      <c r="D18" s="4">
        <v>4.2</v>
      </c>
      <c r="G18" s="4">
        <v>9</v>
      </c>
      <c r="H18" s="8">
        <v>128</v>
      </c>
      <c r="I18" s="4">
        <v>4.33</v>
      </c>
      <c r="K18" s="5">
        <f t="shared" si="0"/>
        <v>3.2258064516129004E-2</v>
      </c>
      <c r="L18" s="6">
        <f t="shared" si="1"/>
        <v>4.2976241373374287E-5</v>
      </c>
    </row>
    <row r="19" spans="2:12" x14ac:dyDescent="0.25">
      <c r="B19" s="7" t="s">
        <v>9</v>
      </c>
      <c r="C19" s="9">
        <f>SUM(C12:C18)</f>
        <v>2955</v>
      </c>
      <c r="D19" s="10">
        <f>SUM(D12:D18)</f>
        <v>100.01</v>
      </c>
      <c r="G19" s="7" t="s">
        <v>9</v>
      </c>
      <c r="H19" s="9">
        <f>SUM(H12:H18)</f>
        <v>2955</v>
      </c>
      <c r="I19" s="10">
        <f>SUM(I12:I18)</f>
        <v>100.01</v>
      </c>
      <c r="L19" s="28">
        <f>SUM(L12:L18)</f>
        <v>1.1097338918542377E-4</v>
      </c>
    </row>
    <row r="21" spans="2:12" x14ac:dyDescent="0.25">
      <c r="B21" s="1" t="s">
        <v>17</v>
      </c>
    </row>
    <row r="22" spans="2:12" x14ac:dyDescent="0.25">
      <c r="B22" t="s">
        <v>18</v>
      </c>
      <c r="E22" t="s">
        <v>14</v>
      </c>
    </row>
    <row r="24" spans="2:12" x14ac:dyDescent="0.25">
      <c r="B24" s="7" t="s">
        <v>19</v>
      </c>
      <c r="C24" s="7" t="s">
        <v>2</v>
      </c>
      <c r="D24" s="7" t="s">
        <v>3</v>
      </c>
      <c r="G24" s="7" t="s">
        <v>16</v>
      </c>
      <c r="H24" s="7" t="s">
        <v>2</v>
      </c>
      <c r="I24" s="7" t="s">
        <v>3</v>
      </c>
      <c r="K24" s="43" t="s">
        <v>93</v>
      </c>
      <c r="L24" s="7" t="s">
        <v>10</v>
      </c>
    </row>
    <row r="25" spans="2:12" x14ac:dyDescent="0.25">
      <c r="B25" s="4">
        <v>0</v>
      </c>
      <c r="C25" s="4">
        <v>2841</v>
      </c>
      <c r="D25" s="4">
        <v>96.14</v>
      </c>
      <c r="G25" s="4">
        <v>0</v>
      </c>
      <c r="H25" s="4">
        <v>2843</v>
      </c>
      <c r="I25" s="4">
        <v>96.21</v>
      </c>
      <c r="K25" s="5">
        <f>H25/C25-1</f>
        <v>7.0397747272088473E-4</v>
      </c>
      <c r="L25" s="6">
        <f>(($C25/$C$19)-(H25/H$19))*LN(($C25/$C$19)/(H25/H$19))</f>
        <v>4.7629766281681784E-7</v>
      </c>
    </row>
    <row r="26" spans="2:12" x14ac:dyDescent="0.25">
      <c r="B26" s="4">
        <v>1</v>
      </c>
      <c r="C26" s="4">
        <v>114</v>
      </c>
      <c r="D26" s="4">
        <v>3.86</v>
      </c>
      <c r="G26" s="4">
        <v>1</v>
      </c>
      <c r="H26" s="4">
        <v>112</v>
      </c>
      <c r="I26" s="4">
        <v>3.79</v>
      </c>
      <c r="K26" s="5">
        <f t="shared" ref="K26" si="2">H26/C26-1</f>
        <v>-1.7543859649122862E-2</v>
      </c>
      <c r="L26" s="6">
        <f t="shared" ref="L26" si="3">(($C26/$C$19)-(H26/H$19))*LN(($C26/$C$19)/(H26/H$19))</f>
        <v>1.1979409204332413E-5</v>
      </c>
    </row>
    <row r="27" spans="2:12" x14ac:dyDescent="0.25">
      <c r="B27" s="7" t="s">
        <v>9</v>
      </c>
      <c r="C27" s="3">
        <f>SUM(C25:C26)</f>
        <v>2955</v>
      </c>
      <c r="D27" s="10">
        <f>SUM(D25:D26)</f>
        <v>100</v>
      </c>
      <c r="E27" s="1"/>
      <c r="F27" s="1"/>
      <c r="G27" s="7" t="s">
        <v>9</v>
      </c>
      <c r="H27" s="3">
        <f>SUM(H25:H26)</f>
        <v>2955</v>
      </c>
      <c r="I27" s="10">
        <f>SUM(I25:I26)</f>
        <v>100</v>
      </c>
      <c r="L27" s="28">
        <f>SUM(L25:L26)</f>
        <v>1.2455706867149231E-5</v>
      </c>
    </row>
    <row r="29" spans="2:12" x14ac:dyDescent="0.25">
      <c r="B29" s="1" t="s">
        <v>20</v>
      </c>
    </row>
    <row r="30" spans="2:12" x14ac:dyDescent="0.25">
      <c r="B30" t="s">
        <v>21</v>
      </c>
    </row>
    <row r="32" spans="2:12" x14ac:dyDescent="0.25">
      <c r="B32" s="7" t="s">
        <v>19</v>
      </c>
      <c r="C32" s="7" t="s">
        <v>2</v>
      </c>
      <c r="D32" s="7" t="s">
        <v>3</v>
      </c>
      <c r="G32" s="7" t="s">
        <v>16</v>
      </c>
      <c r="H32" s="7" t="s">
        <v>2</v>
      </c>
      <c r="I32" s="7" t="s">
        <v>3</v>
      </c>
      <c r="K32" s="43" t="s">
        <v>93</v>
      </c>
      <c r="L32" s="7" t="s">
        <v>10</v>
      </c>
    </row>
    <row r="33" spans="2:20" x14ac:dyDescent="0.25">
      <c r="B33" s="4">
        <v>0</v>
      </c>
      <c r="C33" s="4">
        <v>2652</v>
      </c>
      <c r="D33" s="4">
        <v>89.75</v>
      </c>
      <c r="G33" s="4">
        <v>0</v>
      </c>
      <c r="H33" s="4">
        <v>2644</v>
      </c>
      <c r="I33" s="4">
        <v>89.48</v>
      </c>
      <c r="K33" s="5">
        <f>H33/C33-1</f>
        <v>-3.0165912518853588E-3</v>
      </c>
      <c r="L33" s="6">
        <f>(($C33/$C$19)-(H33/H$19))*LN(($C33/$C$19)/(H33/H$19))</f>
        <v>8.1790871991227029E-6</v>
      </c>
    </row>
    <row r="34" spans="2:20" x14ac:dyDescent="0.25">
      <c r="B34" s="4">
        <v>1</v>
      </c>
      <c r="C34" s="4">
        <v>303</v>
      </c>
      <c r="D34" s="4">
        <v>10.25</v>
      </c>
      <c r="G34" s="4">
        <v>1</v>
      </c>
      <c r="H34" s="4">
        <v>311</v>
      </c>
      <c r="I34" s="4">
        <v>10.52</v>
      </c>
      <c r="K34" s="5">
        <f t="shared" ref="K34" si="4">H34/C34-1</f>
        <v>2.64026402640265E-2</v>
      </c>
      <c r="L34" s="6">
        <f t="shared" ref="L34" si="5">(($C34/$C$19)-(H34/H$19))*LN(($C34/$C$19)/(H34/H$19))</f>
        <v>7.0551896229752734E-5</v>
      </c>
    </row>
    <row r="35" spans="2:20" x14ac:dyDescent="0.25">
      <c r="B35" s="7" t="s">
        <v>9</v>
      </c>
      <c r="C35" s="3">
        <f>SUM(C33:C34)</f>
        <v>2955</v>
      </c>
      <c r="D35" s="10">
        <f>SUM(D33:D34)</f>
        <v>100</v>
      </c>
      <c r="E35" s="1"/>
      <c r="F35" s="1"/>
      <c r="G35" s="7" t="s">
        <v>9</v>
      </c>
      <c r="H35" s="3">
        <f>SUM(H33:H34)</f>
        <v>2955</v>
      </c>
      <c r="I35" s="10">
        <f>SUM(I33:I34)</f>
        <v>100</v>
      </c>
      <c r="L35" s="28">
        <f>SUM(L33:L34)</f>
        <v>7.8730983428875443E-5</v>
      </c>
    </row>
    <row r="38" spans="2:20" x14ac:dyDescent="0.25">
      <c r="B38" s="1" t="s">
        <v>11</v>
      </c>
    </row>
    <row r="39" spans="2:20" x14ac:dyDescent="0.25">
      <c r="B39" t="s">
        <v>15</v>
      </c>
    </row>
    <row r="41" spans="2:20" x14ac:dyDescent="0.25">
      <c r="B41" s="7" t="s">
        <v>13</v>
      </c>
      <c r="C41" s="7" t="s">
        <v>2</v>
      </c>
      <c r="D41" s="7" t="s">
        <v>3</v>
      </c>
      <c r="G41" s="7" t="s">
        <v>12</v>
      </c>
      <c r="H41" s="7" t="s">
        <v>2</v>
      </c>
      <c r="I41" s="7" t="s">
        <v>3</v>
      </c>
      <c r="K41" s="43" t="s">
        <v>93</v>
      </c>
      <c r="L41" s="7" t="s">
        <v>10</v>
      </c>
      <c r="N41" s="45" t="s">
        <v>102</v>
      </c>
      <c r="O41" s="46"/>
      <c r="P41" s="46"/>
      <c r="Q41" s="46"/>
      <c r="R41" s="46"/>
      <c r="S41" s="46"/>
      <c r="T41" s="47"/>
    </row>
    <row r="42" spans="2:20" x14ac:dyDescent="0.25">
      <c r="B42" s="4">
        <v>0</v>
      </c>
      <c r="C42" s="29">
        <v>2337</v>
      </c>
      <c r="D42" s="4">
        <v>79.09</v>
      </c>
      <c r="G42" s="4">
        <v>0</v>
      </c>
      <c r="H42" s="29">
        <v>819</v>
      </c>
      <c r="I42" s="4">
        <v>27.72</v>
      </c>
      <c r="K42" s="44">
        <f>H42/C42-1</f>
        <v>-0.64955070603337606</v>
      </c>
      <c r="L42" s="6">
        <f>(($C42/$C$19)-(H42/H$19))*LN(($C42/$C$19)/(H42/H$19))</f>
        <v>0.53864046786498365</v>
      </c>
    </row>
    <row r="43" spans="2:20" x14ac:dyDescent="0.25">
      <c r="B43" s="4">
        <v>1</v>
      </c>
      <c r="C43" s="29">
        <v>618</v>
      </c>
      <c r="D43" s="4">
        <v>20.91</v>
      </c>
      <c r="G43" s="4">
        <v>1</v>
      </c>
      <c r="H43" s="29">
        <v>2136</v>
      </c>
      <c r="I43" s="4">
        <v>72.28</v>
      </c>
      <c r="K43" s="44">
        <f t="shared" ref="K43" si="6">H43/C43-1</f>
        <v>2.4563106796116503</v>
      </c>
      <c r="L43" s="6">
        <f>(($C43/$C$19)-(H43/H$19))*LN(($C43/$C$19)/(H43/H$19))</f>
        <v>0.63709856016947375</v>
      </c>
    </row>
    <row r="44" spans="2:20" x14ac:dyDescent="0.25">
      <c r="B44" s="7" t="s">
        <v>9</v>
      </c>
      <c r="C44" s="3">
        <f>SUM(C42:C43)</f>
        <v>2955</v>
      </c>
      <c r="D44" s="10">
        <f>SUM(D42:D43)</f>
        <v>100</v>
      </c>
      <c r="E44" s="1"/>
      <c r="F44" s="1"/>
      <c r="G44" s="7" t="s">
        <v>9</v>
      </c>
      <c r="H44" s="3">
        <f>SUM(H42:H43)</f>
        <v>2955</v>
      </c>
      <c r="I44" s="10">
        <f>SUM(I42:I43)</f>
        <v>100</v>
      </c>
      <c r="L44" s="22">
        <f>SUM(L42:L43)</f>
        <v>1.1757390280344575</v>
      </c>
    </row>
    <row r="46" spans="2:20" x14ac:dyDescent="0.25">
      <c r="B46" s="1" t="s">
        <v>23</v>
      </c>
    </row>
    <row r="47" spans="2:20" x14ac:dyDescent="0.25">
      <c r="B47" t="s">
        <v>24</v>
      </c>
    </row>
    <row r="49" spans="2:20" x14ac:dyDescent="0.25">
      <c r="B49" s="7" t="s">
        <v>22</v>
      </c>
      <c r="C49" s="7" t="s">
        <v>2</v>
      </c>
      <c r="D49" s="7" t="s">
        <v>3</v>
      </c>
      <c r="G49" s="7" t="s">
        <v>25</v>
      </c>
      <c r="H49" s="7" t="s">
        <v>2</v>
      </c>
      <c r="I49" s="7" t="s">
        <v>3</v>
      </c>
      <c r="K49" s="43" t="s">
        <v>93</v>
      </c>
      <c r="L49" s="7" t="s">
        <v>10</v>
      </c>
    </row>
    <row r="50" spans="2:20" x14ac:dyDescent="0.25">
      <c r="B50" s="4">
        <v>0</v>
      </c>
      <c r="C50" s="8">
        <v>2466</v>
      </c>
      <c r="D50" s="4">
        <v>83.45</v>
      </c>
      <c r="G50" s="4">
        <v>0</v>
      </c>
      <c r="H50" s="8">
        <v>2416</v>
      </c>
      <c r="I50" s="4">
        <v>81.760000000000005</v>
      </c>
      <c r="K50" s="5">
        <f>H50/C50-1</f>
        <v>-2.0275750202757514E-2</v>
      </c>
      <c r="L50" s="6">
        <f>(($C50/$C$19)-(H50/H$19))*LN(($C50/$C$19)/(H50/H$19))</f>
        <v>3.4660109424000223E-4</v>
      </c>
    </row>
    <row r="51" spans="2:20" x14ac:dyDescent="0.25">
      <c r="B51" s="4">
        <v>1</v>
      </c>
      <c r="C51" s="8">
        <v>489</v>
      </c>
      <c r="D51" s="4">
        <v>16.55</v>
      </c>
      <c r="G51" s="4">
        <v>1</v>
      </c>
      <c r="H51" s="8">
        <v>539</v>
      </c>
      <c r="I51" s="4">
        <v>18.239999999999998</v>
      </c>
      <c r="K51" s="5">
        <f t="shared" ref="K51" si="7">H51/C51-1</f>
        <v>0.10224948875255624</v>
      </c>
      <c r="L51" s="6">
        <f>(($C51/$C$19)-(H51/H$19))*LN(($C51/$C$19)/(H51/H$19))</f>
        <v>1.6472602611527073E-3</v>
      </c>
    </row>
    <row r="52" spans="2:20" x14ac:dyDescent="0.25">
      <c r="B52" s="7" t="s">
        <v>9</v>
      </c>
      <c r="C52" s="20">
        <f>SUM(C50:C51)</f>
        <v>2955</v>
      </c>
      <c r="D52" s="10">
        <f>SUM(D50:D51)</f>
        <v>100</v>
      </c>
      <c r="G52" s="7" t="s">
        <v>9</v>
      </c>
      <c r="H52" s="20">
        <f>SUM(H50:H51)</f>
        <v>2955</v>
      </c>
      <c r="I52" s="10">
        <f>SUM(I50:I51)</f>
        <v>100</v>
      </c>
      <c r="L52" s="28">
        <f>SUM(L50:L51)</f>
        <v>1.9938613553927096E-3</v>
      </c>
    </row>
    <row r="54" spans="2:20" x14ac:dyDescent="0.25">
      <c r="B54" s="21" t="s">
        <v>27</v>
      </c>
    </row>
    <row r="55" spans="2:20" x14ac:dyDescent="0.25">
      <c r="B55" t="s">
        <v>28</v>
      </c>
    </row>
    <row r="57" spans="2:20" x14ac:dyDescent="0.25">
      <c r="B57" s="7" t="s">
        <v>29</v>
      </c>
      <c r="C57" s="7" t="s">
        <v>2</v>
      </c>
      <c r="D57" s="7" t="s">
        <v>3</v>
      </c>
      <c r="G57" s="7" t="s">
        <v>30</v>
      </c>
      <c r="H57" s="7" t="s">
        <v>2</v>
      </c>
      <c r="I57" s="7" t="s">
        <v>3</v>
      </c>
      <c r="K57" s="43" t="s">
        <v>93</v>
      </c>
      <c r="L57" s="7" t="s">
        <v>10</v>
      </c>
      <c r="N57" s="45" t="s">
        <v>103</v>
      </c>
      <c r="O57" s="46"/>
      <c r="P57" s="46"/>
      <c r="Q57" s="46"/>
      <c r="R57" s="46"/>
      <c r="S57" s="46"/>
      <c r="T57" s="47"/>
    </row>
    <row r="58" spans="2:20" x14ac:dyDescent="0.25">
      <c r="B58" s="4">
        <v>0</v>
      </c>
      <c r="C58" s="8">
        <v>2839</v>
      </c>
      <c r="D58" s="4">
        <v>96.07</v>
      </c>
      <c r="G58" s="4">
        <v>0</v>
      </c>
      <c r="H58" s="8">
        <v>2895</v>
      </c>
      <c r="I58" s="4">
        <v>97.97</v>
      </c>
      <c r="K58" s="5">
        <f>H58/C58-1</f>
        <v>1.9725255371609629E-2</v>
      </c>
      <c r="L58" s="6">
        <f>(($C58/$C$19)-(H58/H$19))*LN(($C58/$C$19)/(H58/H$19))</f>
        <v>3.7017295360777363E-4</v>
      </c>
    </row>
    <row r="59" spans="2:20" x14ac:dyDescent="0.25">
      <c r="B59" s="4">
        <v>1</v>
      </c>
      <c r="C59" s="30">
        <v>116</v>
      </c>
      <c r="D59" s="4">
        <v>3.93</v>
      </c>
      <c r="G59" s="4">
        <v>1</v>
      </c>
      <c r="H59" s="30">
        <v>60</v>
      </c>
      <c r="I59" s="4">
        <v>2.0299999999999998</v>
      </c>
      <c r="K59" s="44">
        <f t="shared" ref="K59" si="8">H59/C59-1</f>
        <v>-0.48275862068965514</v>
      </c>
      <c r="L59" s="6">
        <f>(($C59/$C$19)-(H59/H$19))*LN(($C59/$C$19)/(H59/H$19))</f>
        <v>1.2493318178517355E-2</v>
      </c>
    </row>
    <row r="60" spans="2:20" x14ac:dyDescent="0.25">
      <c r="B60" s="7" t="s">
        <v>9</v>
      </c>
      <c r="C60" s="20">
        <f>SUM(C58:C59)</f>
        <v>2955</v>
      </c>
      <c r="D60" s="10">
        <f>SUM(D58:D59)</f>
        <v>100</v>
      </c>
      <c r="G60" s="7" t="s">
        <v>9</v>
      </c>
      <c r="H60" s="20">
        <f>SUM(H58:H59)</f>
        <v>2955</v>
      </c>
      <c r="I60" s="10">
        <f>SUM(I58:I59)</f>
        <v>100</v>
      </c>
      <c r="L60" s="28">
        <f>SUM(L58:L59)</f>
        <v>1.2863491132125128E-2</v>
      </c>
    </row>
    <row r="62" spans="2:20" x14ac:dyDescent="0.25">
      <c r="B62" s="1" t="s">
        <v>31</v>
      </c>
    </row>
    <row r="63" spans="2:20" x14ac:dyDescent="0.25">
      <c r="B63" t="s">
        <v>32</v>
      </c>
    </row>
    <row r="65" spans="2:20" x14ac:dyDescent="0.25">
      <c r="B65" s="7" t="s">
        <v>33</v>
      </c>
      <c r="C65" s="7" t="s">
        <v>2</v>
      </c>
      <c r="D65" s="7" t="s">
        <v>3</v>
      </c>
      <c r="G65" s="7" t="s">
        <v>34</v>
      </c>
      <c r="H65" s="7" t="s">
        <v>2</v>
      </c>
      <c r="I65" s="7" t="s">
        <v>3</v>
      </c>
      <c r="K65" s="43" t="s">
        <v>93</v>
      </c>
      <c r="L65" s="7" t="s">
        <v>10</v>
      </c>
    </row>
    <row r="66" spans="2:20" x14ac:dyDescent="0.25">
      <c r="B66" s="4">
        <v>0</v>
      </c>
      <c r="C66" s="8">
        <v>2853</v>
      </c>
      <c r="D66" s="4">
        <v>96.55</v>
      </c>
      <c r="G66" s="4">
        <v>0</v>
      </c>
      <c r="H66" s="8">
        <v>2849</v>
      </c>
      <c r="I66" s="4">
        <v>96.41</v>
      </c>
      <c r="K66" s="5">
        <f>H66/C66-1</f>
        <v>-1.402032947774301E-3</v>
      </c>
      <c r="L66" s="6">
        <f>(($C66/$C$19)-(H66/H$19))*LN(($C66/$C$19)/(H66/H$19))</f>
        <v>1.8991766031695763E-6</v>
      </c>
    </row>
    <row r="67" spans="2:20" x14ac:dyDescent="0.25">
      <c r="B67" s="4">
        <v>1</v>
      </c>
      <c r="C67" s="8">
        <v>102</v>
      </c>
      <c r="D67" s="4">
        <v>3.45</v>
      </c>
      <c r="G67" s="4">
        <v>1</v>
      </c>
      <c r="H67" s="8">
        <v>106</v>
      </c>
      <c r="I67" s="4">
        <v>3.59</v>
      </c>
      <c r="K67" s="5">
        <f t="shared" ref="K67" si="9">H67/C67-1</f>
        <v>3.9215686274509887E-2</v>
      </c>
      <c r="L67" s="6">
        <f>(($C67/$C$19)-(H67/H$19))*LN(($C67/$C$19)/(H67/H$19))</f>
        <v>5.2069415672143481E-5</v>
      </c>
    </row>
    <row r="68" spans="2:20" x14ac:dyDescent="0.25">
      <c r="B68" s="7" t="s">
        <v>9</v>
      </c>
      <c r="C68" s="20">
        <f>SUM(C66:C67)</f>
        <v>2955</v>
      </c>
      <c r="D68" s="10">
        <f>SUM(D66:D67)</f>
        <v>100</v>
      </c>
      <c r="G68" s="7" t="s">
        <v>9</v>
      </c>
      <c r="H68" s="20">
        <f>SUM(H66:H67)</f>
        <v>2955</v>
      </c>
      <c r="I68" s="10">
        <f>SUM(I66:I67)</f>
        <v>100</v>
      </c>
      <c r="L68" s="28">
        <f>SUM(L66:L67)</f>
        <v>5.3968592275313059E-5</v>
      </c>
    </row>
    <row r="70" spans="2:20" x14ac:dyDescent="0.25">
      <c r="B70" s="1" t="s">
        <v>35</v>
      </c>
    </row>
    <row r="71" spans="2:20" x14ac:dyDescent="0.25">
      <c r="B71" t="s">
        <v>36</v>
      </c>
    </row>
    <row r="73" spans="2:20" x14ac:dyDescent="0.25">
      <c r="B73" s="7" t="s">
        <v>37</v>
      </c>
      <c r="C73" s="7" t="s">
        <v>2</v>
      </c>
      <c r="D73" s="7" t="s">
        <v>3</v>
      </c>
      <c r="G73" s="7" t="s">
        <v>38</v>
      </c>
      <c r="H73" s="7" t="s">
        <v>2</v>
      </c>
      <c r="I73" s="7" t="s">
        <v>3</v>
      </c>
      <c r="K73" s="43" t="s">
        <v>93</v>
      </c>
      <c r="L73" s="7" t="s">
        <v>10</v>
      </c>
      <c r="N73" s="45" t="s">
        <v>103</v>
      </c>
      <c r="O73" s="46"/>
      <c r="P73" s="46"/>
      <c r="Q73" s="46"/>
      <c r="R73" s="46"/>
      <c r="S73" s="46"/>
      <c r="T73" s="47"/>
    </row>
    <row r="74" spans="2:20" x14ac:dyDescent="0.25">
      <c r="B74" s="4">
        <v>0</v>
      </c>
      <c r="C74" s="8">
        <v>2931</v>
      </c>
      <c r="D74" s="4">
        <v>99.19</v>
      </c>
      <c r="G74" s="4">
        <v>0</v>
      </c>
      <c r="H74" s="8">
        <v>2941</v>
      </c>
      <c r="I74" s="4">
        <v>99.53</v>
      </c>
      <c r="K74" s="5">
        <f>H74/C74-1</f>
        <v>3.411804844762889E-3</v>
      </c>
      <c r="L74" s="6">
        <f>(($C74/$C$19)-(H74/H$19))*LN(($C74/$C$19)/(H74/H$19))</f>
        <v>1.1526219435203502E-5</v>
      </c>
    </row>
    <row r="75" spans="2:20" x14ac:dyDescent="0.25">
      <c r="B75" s="4">
        <v>1</v>
      </c>
      <c r="C75" s="30">
        <v>24</v>
      </c>
      <c r="D75" s="4">
        <v>0.81</v>
      </c>
      <c r="G75" s="4">
        <v>1</v>
      </c>
      <c r="H75" s="30">
        <v>14</v>
      </c>
      <c r="I75" s="4">
        <v>0.47</v>
      </c>
      <c r="K75" s="44">
        <f t="shared" ref="K75" si="10">H75/C75-1</f>
        <v>-0.41666666666666663</v>
      </c>
      <c r="L75" s="6">
        <f>(($C75/$C$19)-(H75/H$19))*LN(($C75/$C$19)/(H75/H$19))</f>
        <v>1.8240152309058788E-3</v>
      </c>
    </row>
    <row r="76" spans="2:20" x14ac:dyDescent="0.25">
      <c r="B76" s="7" t="s">
        <v>9</v>
      </c>
      <c r="C76" s="20">
        <f>SUM(C74:C75)</f>
        <v>2955</v>
      </c>
      <c r="D76" s="10">
        <f>SUM(D74:D75)</f>
        <v>100</v>
      </c>
      <c r="G76" s="7" t="s">
        <v>9</v>
      </c>
      <c r="H76" s="20">
        <f>SUM(H74:H75)</f>
        <v>2955</v>
      </c>
      <c r="I76" s="10">
        <f>SUM(I74:I75)</f>
        <v>100</v>
      </c>
      <c r="L76" s="28">
        <f>SUM(L74:L75)</f>
        <v>1.8355414503410823E-3</v>
      </c>
    </row>
    <row r="78" spans="2:20" x14ac:dyDescent="0.25">
      <c r="B78" s="1" t="s">
        <v>40</v>
      </c>
      <c r="G78" t="s">
        <v>43</v>
      </c>
    </row>
    <row r="79" spans="2:20" x14ac:dyDescent="0.25">
      <c r="B79" t="s">
        <v>41</v>
      </c>
      <c r="G79" t="s">
        <v>44</v>
      </c>
    </row>
    <row r="81" spans="2:20" x14ac:dyDescent="0.25">
      <c r="B81" s="7" t="s">
        <v>39</v>
      </c>
      <c r="C81" s="7" t="s">
        <v>2</v>
      </c>
      <c r="D81" s="7" t="s">
        <v>3</v>
      </c>
      <c r="G81" s="7" t="s">
        <v>42</v>
      </c>
      <c r="H81" s="7" t="s">
        <v>2</v>
      </c>
      <c r="I81" s="7" t="s">
        <v>3</v>
      </c>
      <c r="M81" s="32"/>
      <c r="N81" s="32"/>
    </row>
    <row r="82" spans="2:20" x14ac:dyDescent="0.25">
      <c r="B82" s="4">
        <v>0</v>
      </c>
      <c r="C82" s="8">
        <v>2816</v>
      </c>
      <c r="D82" s="4">
        <v>95.3</v>
      </c>
      <c r="G82" s="4">
        <v>0</v>
      </c>
      <c r="H82" s="8">
        <v>2661</v>
      </c>
      <c r="I82" s="4">
        <v>90.05</v>
      </c>
      <c r="L82" s="25"/>
    </row>
    <row r="83" spans="2:20" x14ac:dyDescent="0.25">
      <c r="B83" s="26">
        <v>1</v>
      </c>
      <c r="C83" s="27">
        <v>139</v>
      </c>
      <c r="D83" s="26">
        <v>4.7</v>
      </c>
      <c r="G83" s="23">
        <v>1</v>
      </c>
      <c r="H83" s="24">
        <v>210</v>
      </c>
      <c r="I83" s="23">
        <v>7.11</v>
      </c>
      <c r="L83" s="25"/>
      <c r="N83" s="45" t="s">
        <v>114</v>
      </c>
      <c r="O83" s="46"/>
      <c r="P83" s="46"/>
      <c r="Q83" s="46"/>
      <c r="R83" s="46"/>
      <c r="S83" s="46"/>
      <c r="T83" s="47"/>
    </row>
    <row r="84" spans="2:20" x14ac:dyDescent="0.25">
      <c r="B84" s="7" t="s">
        <v>9</v>
      </c>
      <c r="C84" s="20">
        <f>SUM(C82:C83)</f>
        <v>2955</v>
      </c>
      <c r="D84" s="10">
        <f>SUM(D82:D83)</f>
        <v>100</v>
      </c>
      <c r="G84" s="26">
        <v>2</v>
      </c>
      <c r="H84" s="27">
        <v>84</v>
      </c>
      <c r="I84" s="26">
        <v>2.84</v>
      </c>
      <c r="L84" s="25"/>
    </row>
    <row r="85" spans="2:20" x14ac:dyDescent="0.25">
      <c r="G85" s="7" t="s">
        <v>9</v>
      </c>
      <c r="H85" s="20">
        <f>SUM(H82:H84)</f>
        <v>2955</v>
      </c>
      <c r="I85" s="19">
        <f>SUM(I82:I84)</f>
        <v>100</v>
      </c>
    </row>
    <row r="88" spans="2:20" x14ac:dyDescent="0.25">
      <c r="B88" s="1" t="s">
        <v>45</v>
      </c>
    </row>
    <row r="89" spans="2:20" x14ac:dyDescent="0.25">
      <c r="B89" t="s">
        <v>46</v>
      </c>
    </row>
    <row r="91" spans="2:20" x14ac:dyDescent="0.25">
      <c r="B91" s="7" t="s">
        <v>47</v>
      </c>
      <c r="C91" s="7" t="s">
        <v>2</v>
      </c>
      <c r="D91" s="7" t="s">
        <v>3</v>
      </c>
      <c r="G91" s="7" t="s">
        <v>48</v>
      </c>
      <c r="H91" s="7" t="s">
        <v>2</v>
      </c>
      <c r="I91" s="7" t="s">
        <v>3</v>
      </c>
      <c r="K91" s="43" t="s">
        <v>93</v>
      </c>
      <c r="L91" s="7" t="s">
        <v>10</v>
      </c>
    </row>
    <row r="92" spans="2:20" x14ac:dyDescent="0.25">
      <c r="B92" s="4">
        <v>0</v>
      </c>
      <c r="C92" s="8">
        <v>2630</v>
      </c>
      <c r="D92" s="4">
        <v>89</v>
      </c>
      <c r="G92" s="4">
        <v>0</v>
      </c>
      <c r="H92" s="8">
        <v>2613</v>
      </c>
      <c r="I92" s="4">
        <v>88.43</v>
      </c>
      <c r="K92" s="5">
        <f>H92/C92-1</f>
        <v>-6.4638783269962419E-3</v>
      </c>
      <c r="L92" s="6">
        <f>(($C92/$C$19)-(H92/H$19))*LN(($C92/$C$19)/(H92/H$19))</f>
        <v>3.7307145201474976E-5</v>
      </c>
    </row>
    <row r="93" spans="2:20" x14ac:dyDescent="0.25">
      <c r="B93" s="4">
        <v>1</v>
      </c>
      <c r="C93" s="8">
        <v>325</v>
      </c>
      <c r="D93" s="4">
        <v>11</v>
      </c>
      <c r="G93" s="4">
        <v>1</v>
      </c>
      <c r="H93" s="8">
        <v>342</v>
      </c>
      <c r="I93" s="4">
        <v>11.57</v>
      </c>
      <c r="K93" s="5">
        <f t="shared" ref="K93" si="11">H93/C93-1</f>
        <v>5.2307692307692388E-2</v>
      </c>
      <c r="L93" s="6">
        <f>(($C93/$C$19)-(H93/H$19))*LN(($C93/$C$19)/(H93/H$19))</f>
        <v>2.933179121687815E-4</v>
      </c>
    </row>
    <row r="94" spans="2:20" x14ac:dyDescent="0.25">
      <c r="B94" s="7" t="s">
        <v>9</v>
      </c>
      <c r="C94" s="20">
        <f>SUM(C92:C93)</f>
        <v>2955</v>
      </c>
      <c r="D94" s="10">
        <f>SUM(D92:D93)</f>
        <v>100</v>
      </c>
      <c r="G94" s="7" t="s">
        <v>9</v>
      </c>
      <c r="H94" s="20">
        <f>SUM(H92:H93)</f>
        <v>2955</v>
      </c>
      <c r="I94" s="10">
        <f>SUM(I92:I93)</f>
        <v>100</v>
      </c>
      <c r="L94" s="28">
        <f>SUM(L92:L93)</f>
        <v>3.3062505737025647E-4</v>
      </c>
    </row>
    <row r="96" spans="2:20" x14ac:dyDescent="0.25">
      <c r="B96" s="1" t="s">
        <v>49</v>
      </c>
    </row>
    <row r="97" spans="2:12" x14ac:dyDescent="0.25">
      <c r="B97" t="s">
        <v>50</v>
      </c>
    </row>
    <row r="99" spans="2:12" x14ac:dyDescent="0.25">
      <c r="B99" s="7" t="s">
        <v>51</v>
      </c>
      <c r="C99" s="7" t="s">
        <v>2</v>
      </c>
      <c r="D99" s="7" t="s">
        <v>3</v>
      </c>
      <c r="G99" s="7" t="s">
        <v>52</v>
      </c>
      <c r="H99" s="7" t="s">
        <v>2</v>
      </c>
      <c r="I99" s="7" t="s">
        <v>3</v>
      </c>
      <c r="K99" s="43" t="s">
        <v>93</v>
      </c>
      <c r="L99" s="7" t="s">
        <v>10</v>
      </c>
    </row>
    <row r="100" spans="2:12" x14ac:dyDescent="0.25">
      <c r="B100" s="4">
        <v>0</v>
      </c>
      <c r="C100" s="8">
        <v>2761</v>
      </c>
      <c r="D100" s="4">
        <v>93.43</v>
      </c>
      <c r="G100" s="4">
        <v>0</v>
      </c>
      <c r="H100" s="8">
        <v>2756</v>
      </c>
      <c r="I100" s="4">
        <v>93.27</v>
      </c>
      <c r="K100" s="5">
        <f>H100/C100-1</f>
        <v>-1.810938065918144E-3</v>
      </c>
      <c r="L100" s="6">
        <f>(($C100/$C$19)-(H100/H$19))*LN(($C100/$C$19)/(H100/H$19))</f>
        <v>3.0669708910407931E-6</v>
      </c>
    </row>
    <row r="101" spans="2:12" x14ac:dyDescent="0.25">
      <c r="B101" s="4">
        <v>1</v>
      </c>
      <c r="C101" s="8">
        <v>194</v>
      </c>
      <c r="D101" s="4">
        <v>6.57</v>
      </c>
      <c r="G101" s="4">
        <v>1</v>
      </c>
      <c r="H101" s="8">
        <v>199</v>
      </c>
      <c r="I101" s="4">
        <v>6.73</v>
      </c>
      <c r="K101" s="5">
        <f t="shared" ref="K101" si="12">H101/C101-1</f>
        <v>2.5773195876288568E-2</v>
      </c>
      <c r="L101" s="6">
        <f>(($C101/$C$19)-(H101/H$19))*LN(($C101/$C$19)/(H101/H$19))</f>
        <v>4.3056963893678655E-5</v>
      </c>
    </row>
    <row r="102" spans="2:12" x14ac:dyDescent="0.25">
      <c r="B102" s="7" t="s">
        <v>9</v>
      </c>
      <c r="C102" s="20">
        <f>SUM(C100:C101)</f>
        <v>2955</v>
      </c>
      <c r="D102" s="10">
        <f>SUM(D100:D101)</f>
        <v>100</v>
      </c>
      <c r="G102" s="7" t="s">
        <v>9</v>
      </c>
      <c r="H102" s="20">
        <f>SUM(H100:H101)</f>
        <v>2955</v>
      </c>
      <c r="I102" s="10">
        <f>SUM(I100:I101)</f>
        <v>100</v>
      </c>
      <c r="L102" s="28">
        <f>SUM(L100:L101)</f>
        <v>4.6123934784719451E-5</v>
      </c>
    </row>
    <row r="104" spans="2:12" x14ac:dyDescent="0.25">
      <c r="B104" s="1" t="s">
        <v>53</v>
      </c>
    </row>
    <row r="105" spans="2:12" x14ac:dyDescent="0.25">
      <c r="B105" t="s">
        <v>54</v>
      </c>
    </row>
    <row r="107" spans="2:12" x14ac:dyDescent="0.25">
      <c r="B107" s="7" t="s">
        <v>55</v>
      </c>
      <c r="C107" s="7" t="s">
        <v>2</v>
      </c>
      <c r="D107" s="7" t="s">
        <v>3</v>
      </c>
      <c r="G107" s="7" t="s">
        <v>56</v>
      </c>
      <c r="H107" s="7" t="s">
        <v>2</v>
      </c>
      <c r="I107" s="7" t="s">
        <v>3</v>
      </c>
      <c r="K107" s="43" t="s">
        <v>93</v>
      </c>
      <c r="L107" s="7" t="s">
        <v>10</v>
      </c>
    </row>
    <row r="108" spans="2:12" x14ac:dyDescent="0.25">
      <c r="B108" s="4">
        <v>0</v>
      </c>
      <c r="C108" s="8">
        <v>2588</v>
      </c>
      <c r="D108" s="4">
        <v>87.58</v>
      </c>
      <c r="G108" s="4">
        <v>0</v>
      </c>
      <c r="H108" s="8">
        <v>2653</v>
      </c>
      <c r="I108" s="4">
        <v>89.78</v>
      </c>
      <c r="K108" s="5">
        <f>H108/C108-1</f>
        <v>2.5115919629057126E-2</v>
      </c>
      <c r="L108" s="6">
        <f>(($C108/$C$19)-(H108/H$19))*LN(($C108/$C$19)/(H108/H$19))</f>
        <v>5.4564142253863204E-4</v>
      </c>
    </row>
    <row r="109" spans="2:12" x14ac:dyDescent="0.25">
      <c r="B109" s="4">
        <v>1</v>
      </c>
      <c r="C109" s="30">
        <v>367</v>
      </c>
      <c r="D109" s="4">
        <v>12.42</v>
      </c>
      <c r="G109" s="4">
        <v>1</v>
      </c>
      <c r="H109" s="30">
        <v>302</v>
      </c>
      <c r="I109" s="4">
        <v>10.220000000000001</v>
      </c>
      <c r="K109" s="44">
        <f t="shared" ref="K109" si="13">H109/C109-1</f>
        <v>-0.17711171662125336</v>
      </c>
      <c r="L109" s="6">
        <f>(($C109/$C$19)-(H109/H$19))*LN(($C109/$C$19)/(H109/H$19))</f>
        <v>4.2879065970154139E-3</v>
      </c>
    </row>
    <row r="110" spans="2:12" x14ac:dyDescent="0.25">
      <c r="B110" s="7" t="s">
        <v>9</v>
      </c>
      <c r="C110" s="20">
        <f>SUM(C108:C109)</f>
        <v>2955</v>
      </c>
      <c r="D110" s="10">
        <f>SUM(D108:D109)</f>
        <v>100</v>
      </c>
      <c r="G110" s="7" t="s">
        <v>9</v>
      </c>
      <c r="H110" s="20">
        <f>SUM(H108:H109)</f>
        <v>2955</v>
      </c>
      <c r="I110" s="10">
        <f>SUM(I108:I109)</f>
        <v>100</v>
      </c>
      <c r="L110" s="28">
        <f>SUM(L108:L109)</f>
        <v>4.8335480195540459E-3</v>
      </c>
    </row>
    <row r="112" spans="2:12" x14ac:dyDescent="0.25">
      <c r="B112" s="1" t="s">
        <v>58</v>
      </c>
    </row>
    <row r="113" spans="2:12" x14ac:dyDescent="0.25">
      <c r="B113" t="s">
        <v>59</v>
      </c>
    </row>
    <row r="115" spans="2:12" x14ac:dyDescent="0.25">
      <c r="B115" s="7" t="s">
        <v>57</v>
      </c>
      <c r="C115" s="7" t="s">
        <v>2</v>
      </c>
      <c r="D115" s="7" t="s">
        <v>3</v>
      </c>
      <c r="G115" s="7" t="s">
        <v>60</v>
      </c>
      <c r="H115" s="7" t="s">
        <v>2</v>
      </c>
      <c r="I115" s="7" t="s">
        <v>3</v>
      </c>
      <c r="K115" s="43" t="s">
        <v>93</v>
      </c>
      <c r="L115" s="7" t="s">
        <v>10</v>
      </c>
    </row>
    <row r="116" spans="2:12" x14ac:dyDescent="0.25">
      <c r="B116" s="4">
        <v>0</v>
      </c>
      <c r="C116" s="8">
        <v>394</v>
      </c>
      <c r="D116" s="4">
        <v>13.33</v>
      </c>
      <c r="G116" s="4">
        <v>0</v>
      </c>
      <c r="H116" s="8">
        <v>362</v>
      </c>
      <c r="I116" s="4">
        <v>12.25</v>
      </c>
      <c r="K116" s="5">
        <f>H116/C116-1</f>
        <v>-8.1218274111675148E-2</v>
      </c>
      <c r="L116" s="6">
        <f>(($C116/$C$19)-(H116/H$19))*LN(($C116/$C$19)/(H116/H$19))</f>
        <v>9.1729756991851361E-4</v>
      </c>
    </row>
    <row r="117" spans="2:12" x14ac:dyDescent="0.25">
      <c r="B117" s="4">
        <v>1</v>
      </c>
      <c r="C117" s="8">
        <v>2561</v>
      </c>
      <c r="D117" s="4">
        <v>86.67</v>
      </c>
      <c r="G117" s="4">
        <v>1</v>
      </c>
      <c r="H117" s="8">
        <v>2593</v>
      </c>
      <c r="I117" s="4">
        <v>87.75</v>
      </c>
      <c r="K117" s="5">
        <f t="shared" ref="K117" si="14">H117/C117-1</f>
        <v>1.2495119094103835E-2</v>
      </c>
      <c r="L117" s="6">
        <f>(($C117/$C$19)-(H117/H$19))*LN(($C117/$C$19)/(H117/H$19))</f>
        <v>1.3447254783500721E-4</v>
      </c>
    </row>
    <row r="118" spans="2:12" x14ac:dyDescent="0.25">
      <c r="B118" s="7" t="s">
        <v>9</v>
      </c>
      <c r="C118" s="20">
        <f>SUM(C116:C117)</f>
        <v>2955</v>
      </c>
      <c r="D118" s="10">
        <f>SUM(D116:D117)</f>
        <v>100</v>
      </c>
      <c r="G118" s="7" t="s">
        <v>9</v>
      </c>
      <c r="H118" s="20">
        <f>SUM(H116:H117)</f>
        <v>2955</v>
      </c>
      <c r="I118" s="10">
        <f>SUM(I116:I117)</f>
        <v>100</v>
      </c>
      <c r="L118" s="28">
        <f>SUM(L116:L117)</f>
        <v>1.0517701177535207E-3</v>
      </c>
    </row>
    <row r="120" spans="2:12" x14ac:dyDescent="0.25">
      <c r="B120" s="1" t="s">
        <v>61</v>
      </c>
    </row>
    <row r="121" spans="2:12" x14ac:dyDescent="0.25">
      <c r="B121" t="s">
        <v>62</v>
      </c>
    </row>
    <row r="123" spans="2:12" x14ac:dyDescent="0.25">
      <c r="B123" s="7" t="s">
        <v>63</v>
      </c>
      <c r="C123" s="7" t="s">
        <v>2</v>
      </c>
      <c r="D123" s="7" t="s">
        <v>3</v>
      </c>
      <c r="G123" s="7" t="s">
        <v>64</v>
      </c>
      <c r="H123" s="7" t="s">
        <v>2</v>
      </c>
      <c r="I123" s="7" t="s">
        <v>3</v>
      </c>
      <c r="K123" s="43" t="s">
        <v>93</v>
      </c>
      <c r="L123" s="7" t="s">
        <v>10</v>
      </c>
    </row>
    <row r="124" spans="2:12" x14ac:dyDescent="0.25">
      <c r="B124" s="4">
        <v>0</v>
      </c>
      <c r="C124" s="8">
        <v>2811</v>
      </c>
      <c r="D124" s="4">
        <v>95.13</v>
      </c>
      <c r="G124" s="4">
        <v>0</v>
      </c>
      <c r="H124" s="8">
        <v>2892</v>
      </c>
      <c r="I124" s="4">
        <v>97.87</v>
      </c>
      <c r="K124" s="5">
        <f>H124/C124-1</f>
        <v>2.8815368196371427E-2</v>
      </c>
      <c r="L124" s="6">
        <f>(($C124/$C$19)-(H124/H$19))*LN(($C124/$C$19)/(H124/H$19))</f>
        <v>7.7869678583485547E-4</v>
      </c>
    </row>
    <row r="125" spans="2:12" x14ac:dyDescent="0.25">
      <c r="B125" s="4">
        <v>1</v>
      </c>
      <c r="C125" s="30">
        <v>144</v>
      </c>
      <c r="D125" s="4">
        <v>4.87</v>
      </c>
      <c r="G125" s="4">
        <v>1</v>
      </c>
      <c r="H125" s="30">
        <v>63</v>
      </c>
      <c r="I125" s="4">
        <v>2.13</v>
      </c>
      <c r="K125" s="44">
        <f t="shared" ref="K125" si="15">H125/C125-1</f>
        <v>-0.5625</v>
      </c>
      <c r="L125" s="6">
        <f>(($C125/$C$19)-(H125/H$19))*LN(($C125/$C$19)/(H125/H$19))</f>
        <v>2.2660224848711302E-2</v>
      </c>
    </row>
    <row r="126" spans="2:12" x14ac:dyDescent="0.25">
      <c r="B126" s="7" t="s">
        <v>9</v>
      </c>
      <c r="C126" s="20">
        <f>SUM(C124:C125)</f>
        <v>2955</v>
      </c>
      <c r="D126" s="10">
        <f>SUM(D124:D125)</f>
        <v>100</v>
      </c>
      <c r="G126" s="7" t="s">
        <v>9</v>
      </c>
      <c r="H126" s="20">
        <f>SUM(H124:H125)</f>
        <v>2955</v>
      </c>
      <c r="I126" s="10">
        <f>SUM(I124:I125)</f>
        <v>100</v>
      </c>
      <c r="L126" s="28">
        <f>SUM(L124:L125)</f>
        <v>2.3438921634546157E-2</v>
      </c>
    </row>
    <row r="128" spans="2:12" x14ac:dyDescent="0.25">
      <c r="B128" s="1" t="s">
        <v>65</v>
      </c>
    </row>
    <row r="129" spans="2:12" x14ac:dyDescent="0.25">
      <c r="B129" t="s">
        <v>66</v>
      </c>
    </row>
    <row r="131" spans="2:12" x14ac:dyDescent="0.25">
      <c r="B131" s="7" t="s">
        <v>67</v>
      </c>
      <c r="C131" s="7" t="s">
        <v>2</v>
      </c>
      <c r="D131" s="7" t="s">
        <v>3</v>
      </c>
      <c r="G131" s="7" t="s">
        <v>68</v>
      </c>
      <c r="H131" s="7" t="s">
        <v>2</v>
      </c>
      <c r="I131" s="7" t="s">
        <v>3</v>
      </c>
      <c r="K131" s="43" t="s">
        <v>93</v>
      </c>
      <c r="L131" s="7" t="s">
        <v>10</v>
      </c>
    </row>
    <row r="132" spans="2:12" x14ac:dyDescent="0.25">
      <c r="B132" s="4">
        <v>0</v>
      </c>
      <c r="C132" s="8">
        <v>2821</v>
      </c>
      <c r="D132" s="4">
        <v>95.47</v>
      </c>
      <c r="G132" s="4">
        <v>0</v>
      </c>
      <c r="H132" s="8">
        <v>2953</v>
      </c>
      <c r="I132" s="4">
        <v>99.93</v>
      </c>
      <c r="K132" s="5">
        <f>H132/C132-1</f>
        <v>4.6791917759659629E-2</v>
      </c>
      <c r="L132" s="6">
        <f>(($C132/$C$19)-(H132/H$19))*LN(($C132/$C$19)/(H132/H$19))</f>
        <v>2.0427690483703115E-3</v>
      </c>
    </row>
    <row r="133" spans="2:12" x14ac:dyDescent="0.25">
      <c r="B133" s="4">
        <v>1</v>
      </c>
      <c r="C133" s="30">
        <v>134</v>
      </c>
      <c r="D133" s="4">
        <v>4.53</v>
      </c>
      <c r="G133" s="4">
        <v>1</v>
      </c>
      <c r="H133" s="30">
        <v>2</v>
      </c>
      <c r="I133" s="4">
        <v>7.0000000000000007E-2</v>
      </c>
      <c r="K133" s="44">
        <f t="shared" ref="K133" si="16">H133/C133-1</f>
        <v>-0.9850746268656716</v>
      </c>
      <c r="L133" s="6">
        <f>(($C133/$C$19)-(H133/H$19))*LN(($C133/$C$19)/(H133/H$19))</f>
        <v>0.18782383274436801</v>
      </c>
    </row>
    <row r="134" spans="2:12" x14ac:dyDescent="0.25">
      <c r="B134" s="7" t="s">
        <v>9</v>
      </c>
      <c r="C134" s="20">
        <f>SUM(C132:C133)</f>
        <v>2955</v>
      </c>
      <c r="D134" s="10">
        <f>SUM(D132:D133)</f>
        <v>100</v>
      </c>
      <c r="G134" s="7" t="s">
        <v>9</v>
      </c>
      <c r="H134" s="20">
        <f>SUM(H132:H133)</f>
        <v>2955</v>
      </c>
      <c r="I134" s="10">
        <f>SUM(I132:I133)</f>
        <v>100</v>
      </c>
      <c r="L134" s="31">
        <f>SUM(L132:L133)</f>
        <v>0.18986660179273832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9BDB-3FFF-46AE-8D65-6E4FAF79CADC}">
  <sheetPr codeName="Planilha2"/>
  <dimension ref="B1:O57"/>
  <sheetViews>
    <sheetView topLeftCell="A22" workbookViewId="0">
      <selection activeCell="C58" sqref="C58"/>
    </sheetView>
  </sheetViews>
  <sheetFormatPr defaultRowHeight="15" x14ac:dyDescent="0.25"/>
  <cols>
    <col min="2" max="2" width="12.7109375" customWidth="1"/>
    <col min="3" max="3" width="11" customWidth="1"/>
    <col min="4" max="4" width="11.5703125" customWidth="1"/>
    <col min="5" max="5" width="18.140625" bestFit="1" customWidth="1"/>
    <col min="6" max="6" width="12.28515625" customWidth="1"/>
    <col min="7" max="7" width="19" bestFit="1" customWidth="1"/>
    <col min="8" max="8" width="20" bestFit="1" customWidth="1"/>
    <col min="9" max="9" width="36.140625" bestFit="1" customWidth="1"/>
    <col min="10" max="10" width="37.140625" bestFit="1" customWidth="1"/>
    <col min="11" max="11" width="22.7109375" bestFit="1" customWidth="1"/>
    <col min="12" max="12" width="20.28515625" customWidth="1"/>
  </cols>
  <sheetData>
    <row r="1" spans="2:14" s="32" customFormat="1" x14ac:dyDescent="0.25"/>
    <row r="2" spans="2:14" x14ac:dyDescent="0.25">
      <c r="B2" s="1" t="s">
        <v>11</v>
      </c>
    </row>
    <row r="3" spans="2:14" s="32" customFormat="1" x14ac:dyDescent="0.25"/>
    <row r="4" spans="2:14" x14ac:dyDescent="0.25">
      <c r="B4" t="s">
        <v>69</v>
      </c>
    </row>
    <row r="5" spans="2:14" x14ac:dyDescent="0.25">
      <c r="B5" t="s">
        <v>70</v>
      </c>
    </row>
    <row r="6" spans="2:14" x14ac:dyDescent="0.25">
      <c r="B6" t="s">
        <v>71</v>
      </c>
    </row>
    <row r="7" spans="2:14" x14ac:dyDescent="0.25">
      <c r="B7" t="s">
        <v>72</v>
      </c>
    </row>
    <row r="8" spans="2:14" x14ac:dyDescent="0.25">
      <c r="B8" t="s">
        <v>73</v>
      </c>
    </row>
    <row r="9" spans="2:14" x14ac:dyDescent="0.25">
      <c r="B9" t="s">
        <v>74</v>
      </c>
    </row>
    <row r="11" spans="2:14" x14ac:dyDescent="0.25">
      <c r="B11" t="s">
        <v>75</v>
      </c>
    </row>
    <row r="12" spans="2:14" x14ac:dyDescent="0.25">
      <c r="B12" t="s">
        <v>76</v>
      </c>
    </row>
    <row r="14" spans="2:14" x14ac:dyDescent="0.25">
      <c r="B14" s="32" t="s">
        <v>77</v>
      </c>
      <c r="C14" s="32" t="s">
        <v>78</v>
      </c>
      <c r="D14" s="32" t="s">
        <v>79</v>
      </c>
      <c r="E14" s="41" t="s">
        <v>12</v>
      </c>
      <c r="F14" s="32" t="s">
        <v>80</v>
      </c>
      <c r="G14" s="32" t="s">
        <v>81</v>
      </c>
      <c r="H14" s="32" t="s">
        <v>82</v>
      </c>
      <c r="I14" s="32" t="s">
        <v>83</v>
      </c>
      <c r="J14" s="32" t="s">
        <v>84</v>
      </c>
      <c r="K14" s="1" t="s">
        <v>85</v>
      </c>
      <c r="L14" s="38" t="s">
        <v>13</v>
      </c>
      <c r="N14" s="37" t="s">
        <v>90</v>
      </c>
    </row>
    <row r="15" spans="2:14" x14ac:dyDescent="0.25">
      <c r="B15" s="33" t="s">
        <v>86</v>
      </c>
      <c r="C15" s="34">
        <v>5024</v>
      </c>
      <c r="D15" s="34">
        <v>36973122</v>
      </c>
      <c r="E15" s="34">
        <v>0</v>
      </c>
      <c r="F15" s="35">
        <v>44136</v>
      </c>
      <c r="G15" s="36">
        <v>12746.64</v>
      </c>
      <c r="H15" s="36">
        <v>0</v>
      </c>
      <c r="I15" s="36">
        <v>0</v>
      </c>
      <c r="J15" s="36">
        <v>0</v>
      </c>
      <c r="K15" s="36">
        <v>1</v>
      </c>
      <c r="L15">
        <v>1</v>
      </c>
      <c r="N15" s="2">
        <f>IF((I15+J15+G15+H15)&gt;0,((G15+H15)/(I15+J15+G15+H15)),IF(AND((G15+H15)=0,(I15+J15)&gt;0),-2,0))</f>
        <v>1</v>
      </c>
    </row>
    <row r="16" spans="2:14" x14ac:dyDescent="0.25">
      <c r="B16" s="33" t="s">
        <v>86</v>
      </c>
      <c r="C16" s="34">
        <v>3351</v>
      </c>
      <c r="D16" s="34">
        <v>36973189</v>
      </c>
      <c r="E16" s="34">
        <v>0</v>
      </c>
      <c r="F16" s="35">
        <v>44136</v>
      </c>
      <c r="G16" s="36">
        <v>12746.64</v>
      </c>
      <c r="H16" s="36">
        <v>0</v>
      </c>
      <c r="I16" s="36">
        <v>0</v>
      </c>
      <c r="J16" s="36">
        <v>0</v>
      </c>
      <c r="K16" s="36">
        <v>1</v>
      </c>
      <c r="L16">
        <v>1</v>
      </c>
      <c r="N16" s="2">
        <f>IF((I16+J16+G16+H16)&gt;0,((G16+H16)/(I16+J16+G16+H16)),IF(AND((G16+H16)=0,(I16+J16)&gt;0),-2,0))</f>
        <v>1</v>
      </c>
    </row>
    <row r="17" spans="2:15" x14ac:dyDescent="0.25">
      <c r="B17" s="33" t="s">
        <v>86</v>
      </c>
      <c r="C17" s="34">
        <v>1</v>
      </c>
      <c r="D17" s="34">
        <v>36973178</v>
      </c>
      <c r="E17" s="34">
        <v>0</v>
      </c>
      <c r="F17" s="35">
        <v>44136</v>
      </c>
      <c r="G17" s="36">
        <v>12746.64</v>
      </c>
      <c r="H17" s="36">
        <v>0</v>
      </c>
      <c r="I17" s="36">
        <v>0</v>
      </c>
      <c r="J17" s="36">
        <v>0</v>
      </c>
      <c r="K17" s="36">
        <v>1</v>
      </c>
      <c r="L17">
        <v>1</v>
      </c>
      <c r="N17" s="2">
        <f>IF((I17+J17+G17+H17)&gt;0,((G17+H17)/(I17+J17+G17+H17)),IF(AND((G17+H17)=0,(I17+J17)&gt;0),-2,0))</f>
        <v>1</v>
      </c>
    </row>
    <row r="18" spans="2:15" x14ac:dyDescent="0.25">
      <c r="B18" s="33" t="s">
        <v>87</v>
      </c>
      <c r="C18" s="34">
        <v>3271</v>
      </c>
      <c r="D18" s="34">
        <v>36967689</v>
      </c>
      <c r="E18" s="34">
        <v>0</v>
      </c>
      <c r="F18" s="35">
        <v>44136</v>
      </c>
      <c r="G18" s="36">
        <v>228.63</v>
      </c>
      <c r="H18" s="36">
        <v>0</v>
      </c>
      <c r="I18" s="36">
        <v>0</v>
      </c>
      <c r="J18" s="36">
        <v>0</v>
      </c>
      <c r="K18" s="36">
        <v>1</v>
      </c>
      <c r="L18">
        <v>1</v>
      </c>
      <c r="N18" s="2">
        <f>IF((I18+J18+G18+H18)&gt;0,((G18+H18)/(I18+J18+G18+H18)),IF(AND((G18+H18)=0,(I18+J18)&gt;0),-2,0))</f>
        <v>1</v>
      </c>
    </row>
    <row r="19" spans="2:15" x14ac:dyDescent="0.25">
      <c r="B19" s="33" t="s">
        <v>88</v>
      </c>
      <c r="C19" s="34">
        <v>3219</v>
      </c>
      <c r="D19" s="34">
        <v>36970293</v>
      </c>
      <c r="E19" s="34">
        <v>0</v>
      </c>
      <c r="F19" s="35">
        <v>44136</v>
      </c>
      <c r="G19" s="36">
        <v>5508.72</v>
      </c>
      <c r="H19" s="36">
        <v>5703.47</v>
      </c>
      <c r="I19" s="36">
        <v>0</v>
      </c>
      <c r="J19" s="36">
        <v>0</v>
      </c>
      <c r="K19" s="36">
        <v>1</v>
      </c>
      <c r="L19">
        <v>1</v>
      </c>
      <c r="N19" s="2">
        <f>IF((I19+J19+G19+H19)&gt;0,((G19+H19)/(I19+J19+G19+H19)),IF(AND((G19+H19)=0,(I19+J19)&gt;0),-2,0))</f>
        <v>1</v>
      </c>
    </row>
    <row r="20" spans="2:15" x14ac:dyDescent="0.25">
      <c r="B20" s="33" t="s">
        <v>89</v>
      </c>
      <c r="C20" s="34">
        <v>3099</v>
      </c>
      <c r="D20" s="34">
        <v>36965816</v>
      </c>
      <c r="E20" s="34">
        <v>0</v>
      </c>
      <c r="F20" s="35">
        <v>44136</v>
      </c>
      <c r="G20" s="36">
        <v>0</v>
      </c>
      <c r="H20" s="36">
        <v>6454.27</v>
      </c>
      <c r="I20" s="36">
        <v>0</v>
      </c>
      <c r="J20" s="36">
        <v>0</v>
      </c>
      <c r="K20" s="36">
        <v>1</v>
      </c>
      <c r="L20">
        <v>1</v>
      </c>
      <c r="N20" s="2">
        <f>IF((I20+J20+G20+H20)&gt;0,((G20+H20)/(I20+J20+G20+H20)),IF(AND((G20+H20)=0,(I20+J20)&gt;0),-2,0))</f>
        <v>1</v>
      </c>
    </row>
    <row r="22" spans="2:15" x14ac:dyDescent="0.25">
      <c r="C22" t="s">
        <v>91</v>
      </c>
    </row>
    <row r="25" spans="2:15" x14ac:dyDescent="0.25">
      <c r="B25" t="s">
        <v>77</v>
      </c>
      <c r="C25" t="s">
        <v>78</v>
      </c>
      <c r="D25" t="s">
        <v>79</v>
      </c>
      <c r="E25" s="41" t="s">
        <v>12</v>
      </c>
      <c r="F25" t="s">
        <v>80</v>
      </c>
      <c r="G25" t="s">
        <v>81</v>
      </c>
      <c r="H25" t="s">
        <v>82</v>
      </c>
      <c r="I25" t="s">
        <v>83</v>
      </c>
      <c r="J25" t="s">
        <v>84</v>
      </c>
      <c r="K25" s="1" t="s">
        <v>85</v>
      </c>
      <c r="L25" s="38" t="s">
        <v>13</v>
      </c>
      <c r="N25" s="37" t="s">
        <v>90</v>
      </c>
    </row>
    <row r="26" spans="2:15" x14ac:dyDescent="0.25">
      <c r="B26">
        <v>824062</v>
      </c>
      <c r="C26">
        <v>3069</v>
      </c>
      <c r="D26">
        <v>36971778</v>
      </c>
      <c r="E26">
        <v>1</v>
      </c>
      <c r="F26" s="39">
        <v>44136</v>
      </c>
      <c r="G26">
        <v>3312.31</v>
      </c>
      <c r="H26">
        <v>3795.41</v>
      </c>
      <c r="I26">
        <v>3312.31</v>
      </c>
      <c r="J26">
        <v>3795.41</v>
      </c>
      <c r="K26">
        <v>0.5</v>
      </c>
      <c r="L26">
        <v>0</v>
      </c>
      <c r="M26" s="2"/>
      <c r="N26" s="40">
        <f t="shared" ref="N26:N35" si="0">IF((I26+J26+G26+H26)&gt;0,((G26+H26)/(I26+J26+G26+H26)),IF(AND((G26+H26)=0,(I26+J26)&gt;0),-2,0))</f>
        <v>0.5</v>
      </c>
    </row>
    <row r="27" spans="2:15" x14ac:dyDescent="0.25">
      <c r="B27">
        <v>824062</v>
      </c>
      <c r="C27">
        <v>1</v>
      </c>
      <c r="D27">
        <v>36962873</v>
      </c>
      <c r="E27">
        <v>1</v>
      </c>
      <c r="F27" s="39">
        <v>44136</v>
      </c>
      <c r="G27">
        <v>3312.31</v>
      </c>
      <c r="H27">
        <v>3795.41</v>
      </c>
      <c r="I27">
        <v>3312.31</v>
      </c>
      <c r="J27">
        <v>3795.41</v>
      </c>
      <c r="K27">
        <v>0.5</v>
      </c>
      <c r="L27">
        <v>0</v>
      </c>
      <c r="N27" s="40">
        <f t="shared" si="0"/>
        <v>0.5</v>
      </c>
    </row>
    <row r="28" spans="2:15" x14ac:dyDescent="0.25">
      <c r="B28">
        <v>36971693</v>
      </c>
      <c r="C28">
        <v>3219</v>
      </c>
      <c r="D28">
        <v>36974642</v>
      </c>
      <c r="E28">
        <v>1</v>
      </c>
      <c r="F28" s="39">
        <v>44136</v>
      </c>
      <c r="G28">
        <v>0.23</v>
      </c>
      <c r="H28">
        <v>0.2</v>
      </c>
      <c r="I28">
        <v>0.23</v>
      </c>
      <c r="J28">
        <v>0.2</v>
      </c>
      <c r="K28">
        <v>0.5</v>
      </c>
      <c r="L28">
        <v>0</v>
      </c>
      <c r="N28" s="40">
        <f t="shared" si="0"/>
        <v>0.5</v>
      </c>
    </row>
    <row r="29" spans="2:15" x14ac:dyDescent="0.25">
      <c r="B29">
        <v>42085608</v>
      </c>
      <c r="C29">
        <v>3116</v>
      </c>
      <c r="D29">
        <v>36960731</v>
      </c>
      <c r="E29">
        <v>1</v>
      </c>
      <c r="F29" s="39">
        <v>44136</v>
      </c>
      <c r="G29">
        <v>2505.66</v>
      </c>
      <c r="H29">
        <v>4700.29</v>
      </c>
      <c r="I29">
        <v>2505.66</v>
      </c>
      <c r="J29">
        <v>4700.29</v>
      </c>
      <c r="K29">
        <v>0.5</v>
      </c>
      <c r="L29">
        <v>0</v>
      </c>
      <c r="N29" s="40">
        <f t="shared" si="0"/>
        <v>0.49999999999999994</v>
      </c>
      <c r="O29" s="12" t="s">
        <v>14</v>
      </c>
    </row>
    <row r="30" spans="2:15" x14ac:dyDescent="0.25">
      <c r="B30">
        <v>81662696</v>
      </c>
      <c r="C30">
        <v>3119</v>
      </c>
      <c r="D30">
        <v>36972735</v>
      </c>
      <c r="E30">
        <v>1</v>
      </c>
      <c r="F30" s="39">
        <v>44136</v>
      </c>
      <c r="G30">
        <v>10543.6</v>
      </c>
      <c r="H30">
        <v>11565.09</v>
      </c>
      <c r="I30">
        <v>10543.6</v>
      </c>
      <c r="J30">
        <v>11565.09</v>
      </c>
      <c r="K30">
        <v>0.5</v>
      </c>
      <c r="L30">
        <v>0</v>
      </c>
      <c r="N30" s="40">
        <f t="shared" si="0"/>
        <v>0.5</v>
      </c>
    </row>
    <row r="31" spans="2:15" x14ac:dyDescent="0.25">
      <c r="B31">
        <v>92451977</v>
      </c>
      <c r="C31">
        <v>4343</v>
      </c>
      <c r="D31">
        <v>36963926</v>
      </c>
      <c r="E31">
        <v>1</v>
      </c>
      <c r="F31" s="39">
        <v>44136</v>
      </c>
      <c r="G31">
        <v>2167.62</v>
      </c>
      <c r="H31">
        <v>2317.87</v>
      </c>
      <c r="I31">
        <v>2167.62</v>
      </c>
      <c r="J31">
        <v>2317.87</v>
      </c>
      <c r="K31">
        <v>0.5</v>
      </c>
      <c r="L31">
        <v>0</v>
      </c>
      <c r="N31" s="40">
        <f t="shared" si="0"/>
        <v>0.5</v>
      </c>
    </row>
    <row r="32" spans="2:15" x14ac:dyDescent="0.25">
      <c r="B32">
        <v>153232692</v>
      </c>
      <c r="C32">
        <v>4113</v>
      </c>
      <c r="D32">
        <v>36971923</v>
      </c>
      <c r="E32">
        <v>1</v>
      </c>
      <c r="F32" s="39">
        <v>44136</v>
      </c>
      <c r="G32">
        <v>5254.37</v>
      </c>
      <c r="H32">
        <v>4315.7299999999996</v>
      </c>
      <c r="I32">
        <v>5254.37</v>
      </c>
      <c r="J32">
        <v>4315.7299999999996</v>
      </c>
      <c r="K32">
        <v>0.5</v>
      </c>
      <c r="L32">
        <v>0</v>
      </c>
      <c r="N32" s="40">
        <f t="shared" si="0"/>
        <v>0.5</v>
      </c>
    </row>
    <row r="33" spans="2:14" x14ac:dyDescent="0.25">
      <c r="B33">
        <v>162200056</v>
      </c>
      <c r="C33">
        <v>3069</v>
      </c>
      <c r="D33">
        <v>36971085</v>
      </c>
      <c r="E33">
        <v>1</v>
      </c>
      <c r="F33" s="39">
        <v>44136</v>
      </c>
      <c r="G33">
        <v>19786.3</v>
      </c>
      <c r="H33">
        <v>17760.79</v>
      </c>
      <c r="I33">
        <v>19786.3</v>
      </c>
      <c r="J33">
        <v>17760.79</v>
      </c>
      <c r="K33">
        <v>0.5</v>
      </c>
      <c r="L33">
        <v>0</v>
      </c>
      <c r="N33" s="40">
        <f t="shared" si="0"/>
        <v>0.5</v>
      </c>
    </row>
    <row r="34" spans="2:14" x14ac:dyDescent="0.25">
      <c r="B34">
        <v>168287552</v>
      </c>
      <c r="C34">
        <v>3292</v>
      </c>
      <c r="D34">
        <v>36961414</v>
      </c>
      <c r="E34">
        <v>1</v>
      </c>
      <c r="F34" s="39">
        <v>44136</v>
      </c>
      <c r="G34">
        <v>62717.71</v>
      </c>
      <c r="H34">
        <v>59953.95</v>
      </c>
      <c r="I34">
        <v>62717.71</v>
      </c>
      <c r="J34">
        <v>59953.95</v>
      </c>
      <c r="K34">
        <v>0.5</v>
      </c>
      <c r="L34">
        <v>0</v>
      </c>
      <c r="N34" s="40">
        <f t="shared" si="0"/>
        <v>0.5</v>
      </c>
    </row>
    <row r="35" spans="2:14" x14ac:dyDescent="0.25">
      <c r="B35">
        <v>198808631</v>
      </c>
      <c r="C35">
        <v>3154</v>
      </c>
      <c r="D35">
        <v>36966490</v>
      </c>
      <c r="E35">
        <v>1</v>
      </c>
      <c r="F35" s="39">
        <v>44136</v>
      </c>
      <c r="G35">
        <v>0</v>
      </c>
      <c r="H35">
        <v>23.1</v>
      </c>
      <c r="I35">
        <v>0</v>
      </c>
      <c r="J35">
        <v>23.1</v>
      </c>
      <c r="K35">
        <v>0.5</v>
      </c>
      <c r="L35">
        <v>0</v>
      </c>
      <c r="N35" s="40">
        <f t="shared" si="0"/>
        <v>0.5</v>
      </c>
    </row>
    <row r="37" spans="2:14" x14ac:dyDescent="0.25">
      <c r="C37" s="32" t="s">
        <v>92</v>
      </c>
    </row>
    <row r="40" spans="2:14" x14ac:dyDescent="0.25">
      <c r="B40" t="s">
        <v>77</v>
      </c>
      <c r="C40" t="s">
        <v>78</v>
      </c>
      <c r="D40" t="s">
        <v>79</v>
      </c>
      <c r="E40" s="41" t="s">
        <v>12</v>
      </c>
      <c r="F40" t="s">
        <v>80</v>
      </c>
      <c r="G40" t="s">
        <v>81</v>
      </c>
      <c r="H40" t="s">
        <v>82</v>
      </c>
      <c r="I40" t="s">
        <v>83</v>
      </c>
      <c r="J40" t="s">
        <v>84</v>
      </c>
      <c r="K40" s="1" t="s">
        <v>85</v>
      </c>
      <c r="L40" s="38" t="s">
        <v>13</v>
      </c>
      <c r="N40" s="37" t="s">
        <v>90</v>
      </c>
    </row>
    <row r="41" spans="2:14" x14ac:dyDescent="0.25">
      <c r="B41">
        <v>62314114</v>
      </c>
      <c r="C41">
        <v>3333</v>
      </c>
      <c r="D41">
        <v>36972782</v>
      </c>
      <c r="E41">
        <v>1</v>
      </c>
      <c r="F41" s="39">
        <v>44136</v>
      </c>
      <c r="G41">
        <v>253.26</v>
      </c>
      <c r="H41">
        <v>317.66000000000003</v>
      </c>
      <c r="I41">
        <v>179.9</v>
      </c>
      <c r="J41">
        <v>0</v>
      </c>
      <c r="K41">
        <v>0.76039530109999998</v>
      </c>
      <c r="L41">
        <v>1</v>
      </c>
      <c r="N41" s="42">
        <f t="shared" ref="N41:N50" si="1">IF((I41+J41+G41+H41)&gt;0,((G41+H41)/(I41+J41+G41+H41)),IF(AND((G41+H41)=0,(I41+J41)&gt;0),-2,0))</f>
        <v>0.76039530113742326</v>
      </c>
    </row>
    <row r="42" spans="2:14" x14ac:dyDescent="0.25">
      <c r="B42">
        <v>179431161</v>
      </c>
      <c r="C42">
        <v>3261</v>
      </c>
      <c r="D42">
        <v>36965618</v>
      </c>
      <c r="E42">
        <v>1</v>
      </c>
      <c r="F42" s="39">
        <v>44136</v>
      </c>
      <c r="G42">
        <v>6190.98</v>
      </c>
      <c r="H42">
        <v>37412.83</v>
      </c>
      <c r="I42">
        <v>0</v>
      </c>
      <c r="J42">
        <v>0</v>
      </c>
      <c r="K42">
        <v>1</v>
      </c>
      <c r="L42">
        <v>1</v>
      </c>
      <c r="N42" s="42">
        <f t="shared" si="1"/>
        <v>1</v>
      </c>
    </row>
    <row r="43" spans="2:14" x14ac:dyDescent="0.25">
      <c r="B43">
        <v>335464874</v>
      </c>
      <c r="C43">
        <v>3180</v>
      </c>
      <c r="D43">
        <v>36971265</v>
      </c>
      <c r="E43">
        <v>1</v>
      </c>
      <c r="F43" s="39">
        <v>44136</v>
      </c>
      <c r="G43">
        <v>7316.79</v>
      </c>
      <c r="H43">
        <v>7858.57</v>
      </c>
      <c r="I43">
        <v>0</v>
      </c>
      <c r="J43">
        <v>0</v>
      </c>
      <c r="K43">
        <v>1</v>
      </c>
      <c r="L43">
        <v>1</v>
      </c>
      <c r="N43" s="42">
        <f t="shared" si="1"/>
        <v>1</v>
      </c>
    </row>
    <row r="44" spans="2:14" x14ac:dyDescent="0.25">
      <c r="B44">
        <v>348394535</v>
      </c>
      <c r="C44">
        <v>3226</v>
      </c>
      <c r="D44">
        <v>36972327</v>
      </c>
      <c r="E44">
        <v>1</v>
      </c>
      <c r="F44" s="39">
        <v>44136</v>
      </c>
      <c r="G44">
        <v>1626.17</v>
      </c>
      <c r="H44">
        <v>1776.81</v>
      </c>
      <c r="I44">
        <v>0</v>
      </c>
      <c r="J44">
        <v>0</v>
      </c>
      <c r="K44">
        <v>1</v>
      </c>
      <c r="L44">
        <v>1</v>
      </c>
      <c r="N44" s="42">
        <f t="shared" si="1"/>
        <v>1</v>
      </c>
    </row>
    <row r="45" spans="2:14" x14ac:dyDescent="0.25">
      <c r="B45">
        <v>373374674</v>
      </c>
      <c r="C45">
        <v>3137</v>
      </c>
      <c r="D45">
        <v>36960371</v>
      </c>
      <c r="E45">
        <v>1</v>
      </c>
      <c r="F45" s="39">
        <v>44136</v>
      </c>
      <c r="G45">
        <v>27071.11</v>
      </c>
      <c r="H45">
        <v>29329.21</v>
      </c>
      <c r="I45">
        <v>27071.11</v>
      </c>
      <c r="J45">
        <v>29329.21</v>
      </c>
      <c r="K45">
        <v>0.5</v>
      </c>
      <c r="L45">
        <v>1</v>
      </c>
      <c r="N45" s="42">
        <f t="shared" si="1"/>
        <v>0.50000000000000011</v>
      </c>
    </row>
    <row r="46" spans="2:14" x14ac:dyDescent="0.25">
      <c r="B46">
        <v>391317695</v>
      </c>
      <c r="C46">
        <v>3152</v>
      </c>
      <c r="D46">
        <v>36962345</v>
      </c>
      <c r="E46">
        <v>1</v>
      </c>
      <c r="F46" s="39">
        <v>44136</v>
      </c>
      <c r="G46">
        <v>827.58</v>
      </c>
      <c r="H46">
        <v>810.07</v>
      </c>
      <c r="I46">
        <v>0</v>
      </c>
      <c r="J46">
        <v>0</v>
      </c>
      <c r="K46">
        <v>1</v>
      </c>
      <c r="L46">
        <v>1</v>
      </c>
      <c r="N46" s="42">
        <f t="shared" si="1"/>
        <v>1</v>
      </c>
    </row>
    <row r="47" spans="2:14" x14ac:dyDescent="0.25">
      <c r="B47">
        <v>416175929</v>
      </c>
      <c r="C47">
        <v>3031</v>
      </c>
      <c r="D47">
        <v>36964056</v>
      </c>
      <c r="E47">
        <v>1</v>
      </c>
      <c r="F47" s="39">
        <v>44136</v>
      </c>
      <c r="G47">
        <v>24003.01</v>
      </c>
      <c r="H47">
        <v>23450</v>
      </c>
      <c r="I47">
        <v>0</v>
      </c>
      <c r="J47">
        <v>0</v>
      </c>
      <c r="K47">
        <v>1</v>
      </c>
      <c r="L47">
        <v>1</v>
      </c>
      <c r="N47" s="42">
        <f t="shared" si="1"/>
        <v>1</v>
      </c>
    </row>
    <row r="48" spans="2:14" x14ac:dyDescent="0.25">
      <c r="B48">
        <v>443813108</v>
      </c>
      <c r="C48">
        <v>4393</v>
      </c>
      <c r="D48">
        <v>36964567</v>
      </c>
      <c r="E48">
        <v>1</v>
      </c>
      <c r="F48" s="39">
        <v>44136</v>
      </c>
      <c r="G48">
        <v>257675.87</v>
      </c>
      <c r="H48">
        <v>172059.43</v>
      </c>
      <c r="I48">
        <v>257675.87</v>
      </c>
      <c r="J48">
        <v>172059.43</v>
      </c>
      <c r="K48">
        <v>0.5</v>
      </c>
      <c r="L48">
        <v>1</v>
      </c>
      <c r="N48" s="42">
        <f t="shared" si="1"/>
        <v>0.50000000000000011</v>
      </c>
    </row>
    <row r="49" spans="2:14" x14ac:dyDescent="0.25">
      <c r="B49">
        <v>468382283</v>
      </c>
      <c r="C49">
        <v>3337</v>
      </c>
      <c r="D49">
        <v>36967651</v>
      </c>
      <c r="E49">
        <v>1</v>
      </c>
      <c r="F49" s="39">
        <v>44136</v>
      </c>
      <c r="G49">
        <v>75334.100000000006</v>
      </c>
      <c r="H49">
        <v>75253.740000000005</v>
      </c>
      <c r="I49">
        <v>75334.100000000006</v>
      </c>
      <c r="J49">
        <v>74878.789999999994</v>
      </c>
      <c r="K49" s="11">
        <v>0.5006232531</v>
      </c>
      <c r="L49">
        <v>1</v>
      </c>
      <c r="N49" s="42">
        <f t="shared" si="1"/>
        <v>0.50062325314170619</v>
      </c>
    </row>
    <row r="50" spans="2:14" x14ac:dyDescent="0.25">
      <c r="B50">
        <v>472556177</v>
      </c>
      <c r="C50">
        <v>4425</v>
      </c>
      <c r="D50">
        <v>36968883</v>
      </c>
      <c r="E50">
        <v>1</v>
      </c>
      <c r="F50" s="39">
        <v>44136</v>
      </c>
      <c r="G50">
        <v>1578256.63</v>
      </c>
      <c r="H50">
        <v>1558325.77</v>
      </c>
      <c r="I50">
        <v>1578256.63</v>
      </c>
      <c r="J50">
        <v>1558325.77</v>
      </c>
      <c r="K50">
        <v>0.5</v>
      </c>
      <c r="L50">
        <v>1</v>
      </c>
      <c r="N50" s="42">
        <f t="shared" si="1"/>
        <v>0.50000000000000011</v>
      </c>
    </row>
    <row r="53" spans="2:14" x14ac:dyDescent="0.25">
      <c r="G53" t="s">
        <v>81</v>
      </c>
      <c r="H53" t="s">
        <v>82</v>
      </c>
      <c r="I53" t="s">
        <v>83</v>
      </c>
      <c r="J53" t="s">
        <v>84</v>
      </c>
    </row>
    <row r="54" spans="2:14" x14ac:dyDescent="0.25">
      <c r="G54">
        <v>5254.37</v>
      </c>
      <c r="H54">
        <v>4315.7299999999996</v>
      </c>
      <c r="I54">
        <v>5254.37</v>
      </c>
      <c r="J54">
        <v>4315.7299999999996</v>
      </c>
    </row>
    <row r="57" spans="2:14" x14ac:dyDescent="0.25">
      <c r="C57" s="1" t="s">
        <v>109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476C-7D8F-496B-893A-D30B8CA5F365}">
  <sheetPr codeName="Planilha3"/>
  <dimension ref="B2:F14"/>
  <sheetViews>
    <sheetView workbookViewId="0">
      <selection activeCell="F12" sqref="F12"/>
    </sheetView>
  </sheetViews>
  <sheetFormatPr defaultRowHeight="15" x14ac:dyDescent="0.25"/>
  <sheetData>
    <row r="2" spans="2:6" x14ac:dyDescent="0.25">
      <c r="B2" s="21" t="s">
        <v>27</v>
      </c>
    </row>
    <row r="3" spans="2:6" x14ac:dyDescent="0.25">
      <c r="B3" s="32" t="s">
        <v>28</v>
      </c>
    </row>
    <row r="5" spans="2:6" x14ac:dyDescent="0.25">
      <c r="C5" t="s">
        <v>94</v>
      </c>
      <c r="F5" t="s">
        <v>96</v>
      </c>
    </row>
    <row r="6" spans="2:6" x14ac:dyDescent="0.25">
      <c r="F6" t="s">
        <v>99</v>
      </c>
    </row>
    <row r="8" spans="2:6" x14ac:dyDescent="0.25">
      <c r="C8" s="32" t="s">
        <v>95</v>
      </c>
      <c r="F8" s="32" t="s">
        <v>96</v>
      </c>
    </row>
    <row r="9" spans="2:6" x14ac:dyDescent="0.25">
      <c r="F9" s="32" t="s">
        <v>97</v>
      </c>
    </row>
    <row r="11" spans="2:6" x14ac:dyDescent="0.25">
      <c r="C11" t="s">
        <v>98</v>
      </c>
      <c r="F11" s="32" t="s">
        <v>96</v>
      </c>
    </row>
    <row r="12" spans="2:6" x14ac:dyDescent="0.25">
      <c r="F12" s="32" t="s">
        <v>100</v>
      </c>
    </row>
    <row r="14" spans="2:6" x14ac:dyDescent="0.25">
      <c r="C14" s="1" t="s">
        <v>101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03CF-8E68-4503-A2D3-4E70632EDD0D}">
  <sheetPr codeName="Planilha4"/>
  <dimension ref="B2:D13"/>
  <sheetViews>
    <sheetView workbookViewId="0">
      <selection activeCell="D11" sqref="D11"/>
    </sheetView>
  </sheetViews>
  <sheetFormatPr defaultRowHeight="15" x14ac:dyDescent="0.25"/>
  <sheetData>
    <row r="2" spans="2:4" x14ac:dyDescent="0.25">
      <c r="B2" s="1" t="s">
        <v>35</v>
      </c>
    </row>
    <row r="3" spans="2:4" x14ac:dyDescent="0.25">
      <c r="B3" s="32" t="s">
        <v>36</v>
      </c>
    </row>
    <row r="5" spans="2:4" x14ac:dyDescent="0.25">
      <c r="B5" t="s">
        <v>106</v>
      </c>
    </row>
    <row r="7" spans="2:4" x14ac:dyDescent="0.25">
      <c r="B7" s="12" t="s">
        <v>104</v>
      </c>
      <c r="D7" t="s">
        <v>112</v>
      </c>
    </row>
    <row r="8" spans="2:4" x14ac:dyDescent="0.25">
      <c r="B8" s="12" t="s">
        <v>105</v>
      </c>
      <c r="D8" s="32" t="s">
        <v>107</v>
      </c>
    </row>
    <row r="9" spans="2:4" x14ac:dyDescent="0.25">
      <c r="B9" s="12" t="s">
        <v>108</v>
      </c>
      <c r="D9" s="32" t="s">
        <v>107</v>
      </c>
    </row>
    <row r="10" spans="2:4" x14ac:dyDescent="0.25">
      <c r="B10" s="12" t="s">
        <v>111</v>
      </c>
      <c r="D10" s="32" t="s">
        <v>107</v>
      </c>
    </row>
    <row r="11" spans="2:4" x14ac:dyDescent="0.25">
      <c r="B11" s="12" t="s">
        <v>113</v>
      </c>
      <c r="D11" s="32" t="s">
        <v>107</v>
      </c>
    </row>
    <row r="13" spans="2:4" x14ac:dyDescent="0.25">
      <c r="C13" s="1" t="s">
        <v>110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96986-5A5F-4221-A6A9-42AD59E837F9}">
  <sheetPr codeName="Planilha5"/>
  <dimension ref="A2:H14"/>
  <sheetViews>
    <sheetView tabSelected="1" workbookViewId="0">
      <selection activeCell="B12" sqref="B12:G12"/>
    </sheetView>
  </sheetViews>
  <sheetFormatPr defaultRowHeight="15" x14ac:dyDescent="0.25"/>
  <cols>
    <col min="1" max="1" width="14.7109375" bestFit="1" customWidth="1"/>
    <col min="2" max="2" width="14.28515625" customWidth="1"/>
  </cols>
  <sheetData>
    <row r="2" spans="1:8" x14ac:dyDescent="0.25">
      <c r="B2" s="1" t="s">
        <v>53</v>
      </c>
      <c r="C2" s="32"/>
      <c r="D2" s="32"/>
    </row>
    <row r="3" spans="1:8" x14ac:dyDescent="0.25">
      <c r="B3" s="32" t="s">
        <v>54</v>
      </c>
      <c r="C3" s="32"/>
      <c r="D3" s="32"/>
    </row>
    <row r="4" spans="1:8" x14ac:dyDescent="0.25">
      <c r="H4" s="1" t="s">
        <v>120</v>
      </c>
    </row>
    <row r="5" spans="1:8" x14ac:dyDescent="0.25">
      <c r="B5" s="12" t="s">
        <v>116</v>
      </c>
    </row>
    <row r="7" spans="1:8" x14ac:dyDescent="0.25">
      <c r="B7">
        <v>202011</v>
      </c>
      <c r="C7">
        <v>202010</v>
      </c>
      <c r="D7">
        <v>202009</v>
      </c>
      <c r="E7">
        <v>202008</v>
      </c>
      <c r="F7">
        <v>202007</v>
      </c>
      <c r="G7">
        <v>202006</v>
      </c>
    </row>
    <row r="8" spans="1:8" x14ac:dyDescent="0.25">
      <c r="A8" t="s">
        <v>117</v>
      </c>
      <c r="B8">
        <v>0</v>
      </c>
      <c r="C8">
        <v>141.02000000000001</v>
      </c>
      <c r="D8">
        <v>0</v>
      </c>
      <c r="E8">
        <v>103.15</v>
      </c>
      <c r="F8">
        <v>0</v>
      </c>
      <c r="G8">
        <v>0</v>
      </c>
    </row>
    <row r="9" spans="1:8" x14ac:dyDescent="0.25">
      <c r="A9" t="s">
        <v>118</v>
      </c>
      <c r="B9">
        <v>11.78</v>
      </c>
      <c r="C9">
        <v>28.26</v>
      </c>
      <c r="D9">
        <v>526.19000000000005</v>
      </c>
      <c r="E9">
        <v>314.08</v>
      </c>
      <c r="F9">
        <v>429.24</v>
      </c>
      <c r="G9">
        <v>528.46</v>
      </c>
    </row>
    <row r="10" spans="1:8" s="32" customFormat="1" x14ac:dyDescent="0.25">
      <c r="A10" s="32" t="s">
        <v>122</v>
      </c>
      <c r="B10" s="32">
        <v>60.43</v>
      </c>
    </row>
    <row r="11" spans="1:8" x14ac:dyDescent="0.25">
      <c r="A11" t="s">
        <v>119</v>
      </c>
      <c r="B11">
        <v>121.73</v>
      </c>
      <c r="C11">
        <v>0</v>
      </c>
      <c r="D11">
        <v>0</v>
      </c>
      <c r="E11">
        <v>147.13999999999999</v>
      </c>
      <c r="F11">
        <v>202.46</v>
      </c>
      <c r="G11">
        <v>147.13999999999999</v>
      </c>
    </row>
    <row r="12" spans="1:8" x14ac:dyDescent="0.25">
      <c r="A12" t="s">
        <v>123</v>
      </c>
      <c r="B12">
        <f>SUM(B8:B11)</f>
        <v>193.94</v>
      </c>
      <c r="C12" s="32">
        <f t="shared" ref="C12:G12" si="0">SUM(C8:C11)</f>
        <v>169.28</v>
      </c>
      <c r="D12" s="32">
        <f t="shared" si="0"/>
        <v>526.19000000000005</v>
      </c>
      <c r="E12" s="32">
        <f t="shared" si="0"/>
        <v>564.37</v>
      </c>
      <c r="F12" s="32">
        <f t="shared" si="0"/>
        <v>631.70000000000005</v>
      </c>
      <c r="G12" s="32">
        <f t="shared" si="0"/>
        <v>675.6</v>
      </c>
    </row>
    <row r="13" spans="1:8" s="32" customFormat="1" x14ac:dyDescent="0.25"/>
    <row r="14" spans="1:8" x14ac:dyDescent="0.25">
      <c r="A14" t="s">
        <v>121</v>
      </c>
      <c r="B14">
        <v>115.54</v>
      </c>
      <c r="C14">
        <v>271.57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B12: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SCR PF</vt:lpstr>
      <vt:lpstr>LIMITE</vt:lpstr>
      <vt:lpstr>IMOB VEIC CAT2</vt:lpstr>
      <vt:lpstr>RURAL CAT. 2</vt:lpstr>
      <vt:lpstr>CRED ALTO RISC CAT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Oliveira Dias</dc:creator>
  <cp:lastModifiedBy>Fernando de Oliveira Dias</cp:lastModifiedBy>
  <dcterms:created xsi:type="dcterms:W3CDTF">2021-01-20T13:50:48Z</dcterms:created>
  <dcterms:modified xsi:type="dcterms:W3CDTF">2021-01-25T19:21:43Z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2021-01-20T13:52:03Z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fcc23caa-81ad-41ac-9db5-0000e2aea084</vt:lpwstr>
  </property>
  <property fmtid="{D5CDD505-2E9C-101B-9397-08002B2CF9AE}" pid="8" name="MSIP_Label_6459b2e0-2ec4-47e6-afc1-6e3f8b684f6a_ContentBits">
    <vt:lpwstr>0</vt:lpwstr>
  </property>
</Properties>
</file>