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CUST\"/>
    </mc:Choice>
  </mc:AlternateContent>
  <xr:revisionPtr revIDLastSave="0" documentId="13_ncr:1_{72147985-6617-46CA-804B-CC91D3D084EF}" xr6:coauthVersionLast="47" xr6:coauthVersionMax="47" xr10:uidLastSave="{00000000-0000-0000-0000-000000000000}"/>
  <bookViews>
    <workbookView xWindow="-120" yWindow="-120" windowWidth="29040" windowHeight="15720" xr2:uid="{E000C531-AA46-4CF4-8BD7-2185A135A010}"/>
  </bookViews>
  <sheets>
    <sheet name="SEA" sheetId="1" r:id="rId1"/>
    <sheet name="A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1" l="1"/>
  <c r="J22" i="1"/>
  <c r="H22" i="1"/>
  <c r="J21" i="1"/>
  <c r="H21" i="1"/>
  <c r="J20" i="1"/>
  <c r="H20" i="1"/>
  <c r="J19" i="1"/>
  <c r="H19" i="1"/>
  <c r="J18" i="1"/>
  <c r="H18" i="1"/>
  <c r="J17" i="1"/>
  <c r="H17" i="1"/>
  <c r="J16" i="1"/>
  <c r="J23" i="1" s="1"/>
  <c r="H16" i="1"/>
</calcChain>
</file>

<file path=xl/sharedStrings.xml><?xml version="1.0" encoding="utf-8"?>
<sst xmlns="http://schemas.openxmlformats.org/spreadsheetml/2006/main" count="94" uniqueCount="58">
  <si>
    <t>Hijau barang terkirim, Lunas, beres</t>
  </si>
  <si>
    <t>Barang ready gd JKT</t>
  </si>
  <si>
    <t>By SEA</t>
  </si>
  <si>
    <t>By AIR</t>
  </si>
  <si>
    <t>Perhatian / Ukur ulang / Cek Ulang</t>
  </si>
  <si>
    <t>Kode Item &amp; Tgl Kirim</t>
  </si>
  <si>
    <t>Item NO 编号</t>
  </si>
  <si>
    <t>NO RESI 单号</t>
  </si>
  <si>
    <t>MARKING CODE 唛头</t>
  </si>
  <si>
    <t>Receive goods Date 收货日期</t>
  </si>
  <si>
    <t>CTN NO                       箱号/件数</t>
  </si>
  <si>
    <t>Description of goods 货物名称</t>
  </si>
  <si>
    <t>Quantity (PCS)                                  数量</t>
  </si>
  <si>
    <t>Gross Weight (KG) 毛重</t>
  </si>
  <si>
    <t>CBM (M3)  立方</t>
  </si>
  <si>
    <t>Measurement</t>
  </si>
  <si>
    <t>Stuffing</t>
  </si>
  <si>
    <t>Estimasi</t>
  </si>
  <si>
    <t>备注 NOTE</t>
  </si>
  <si>
    <t>BY SEA</t>
  </si>
  <si>
    <t>BY AIR</t>
  </si>
  <si>
    <t>S0082146</t>
  </si>
  <si>
    <r>
      <t>顺丰</t>
    </r>
    <r>
      <rPr>
        <sz val="14"/>
        <color theme="1"/>
        <rFont val="Comic Sans MS"/>
        <family val="4"/>
      </rPr>
      <t>:0265939257013</t>
    </r>
  </si>
  <si>
    <t>279/UIE/KK/SEA</t>
  </si>
  <si>
    <t>1</t>
  </si>
  <si>
    <t>零食snack</t>
  </si>
  <si>
    <t>F1246
粉末powder</t>
  </si>
  <si>
    <t>2</t>
  </si>
  <si>
    <t>TOTAL</t>
  </si>
  <si>
    <t>S0082276</t>
  </si>
  <si>
    <t>500186691270 /15851971238</t>
  </si>
  <si>
    <t>1-4</t>
  </si>
  <si>
    <t>刹车灯开关Brake light switch</t>
  </si>
  <si>
    <t>F1248</t>
  </si>
  <si>
    <t>4</t>
  </si>
  <si>
    <t xml:space="preserve"> </t>
  </si>
  <si>
    <t>S0082289</t>
  </si>
  <si>
    <t>750104905459</t>
  </si>
  <si>
    <t>S0082364</t>
  </si>
  <si>
    <t>18809954899 /15343336588</t>
  </si>
  <si>
    <t>1-12</t>
  </si>
  <si>
    <t>电热塞Electric plug</t>
  </si>
  <si>
    <t>F1250</t>
  </si>
  <si>
    <t>12</t>
  </si>
  <si>
    <t>S0082422</t>
  </si>
  <si>
    <t>212416057328</t>
  </si>
  <si>
    <r>
      <rPr>
        <sz val="14"/>
        <color theme="1"/>
        <rFont val="宋体"/>
        <charset val="134"/>
      </rPr>
      <t>传感器</t>
    </r>
    <r>
      <rPr>
        <sz val="14"/>
        <color theme="1"/>
        <rFont val="Comic Sans MS"/>
        <family val="4"/>
      </rPr>
      <t xml:space="preserve">sensor   </t>
    </r>
  </si>
  <si>
    <t>S0083204</t>
  </si>
  <si>
    <t>7046117 /13868823363</t>
  </si>
  <si>
    <t>1-2</t>
  </si>
  <si>
    <t>继电器relay</t>
  </si>
  <si>
    <t>3-7</t>
  </si>
  <si>
    <t>8-11</t>
  </si>
  <si>
    <t>12-36</t>
  </si>
  <si>
    <t>37-46</t>
  </si>
  <si>
    <t>47-51</t>
  </si>
  <si>
    <t>52-66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</si>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</sst>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/m/d;@"/>
    <numFmt numFmtId="165" formatCode="[$-F800]dddd\,\ mmmm\ dd\,\ yyyy"/>
    <numFmt numFmtId="166" formatCode="[$$-409]#,##0"/>
    <numFmt numFmtId="167" formatCode="[$-13809]dd/mm/yy;@"/>
    <numFmt numFmtId="168" formatCode="0.000_ "/>
    <numFmt numFmtId="169" formatCode="0.0000_ "/>
  </numFmts>
  <fonts count="11">
    <font>
      <sz val="11"/>
      <color theme="1"/>
      <name val="Calibri"/>
      <family val="2"/>
      <scheme val="minor"/>
    </font>
    <font>
      <sz val="16"/>
      <color theme="1"/>
      <name val="Comic Sans MS"/>
      <family val="4"/>
    </font>
    <font>
      <sz val="14"/>
      <color theme="1"/>
      <name val="Comic Sans MS"/>
      <family val="4"/>
    </font>
    <font>
      <b/>
      <sz val="14"/>
      <color theme="1"/>
      <name val="Comic Sans MS"/>
      <family val="4"/>
    </font>
    <font>
      <sz val="12"/>
      <name val="宋体"/>
      <charset val="134"/>
    </font>
    <font>
      <sz val="14"/>
      <name val="Comic Sans MS"/>
      <family val="4"/>
    </font>
    <font>
      <sz val="10"/>
      <name val="Helv"/>
      <charset val="134"/>
    </font>
    <font>
      <b/>
      <sz val="26"/>
      <color theme="1"/>
      <name val="Calibri"/>
      <family val="4"/>
      <scheme val="minor"/>
    </font>
    <font>
      <sz val="14"/>
      <color theme="1"/>
      <name val="宋体"/>
      <charset val="134"/>
    </font>
    <font>
      <b/>
      <sz val="12"/>
      <color theme="1"/>
      <name val="Comic Sans MS"/>
      <family val="4"/>
    </font>
    <font>
      <b/>
      <sz val="14"/>
      <color theme="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6" fontId="4" fillId="0" borderId="0">
      <alignment vertical="center"/>
    </xf>
    <xf numFmtId="166" fontId="6" fillId="0" borderId="0">
      <alignment vertical="center"/>
    </xf>
  </cellStyleXfs>
  <cellXfs count="56">
    <xf numFmtId="0" fontId="0" fillId="0" borderId="0" xfId="0"/>
    <xf numFmtId="16" fontId="1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vertical="center"/>
    </xf>
    <xf numFmtId="165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" fontId="1" fillId="0" borderId="1" xfId="0" applyNumberFormat="1" applyFont="1" applyBorder="1" applyAlignment="1">
      <alignment horizontal="center" vertical="center" wrapText="1"/>
    </xf>
    <xf numFmtId="49" fontId="5" fillId="8" borderId="1" xfId="1" applyNumberFormat="1" applyFont="1" applyFill="1" applyBorder="1" applyAlignment="1">
      <alignment horizontal="center" vertical="center" wrapText="1"/>
    </xf>
    <xf numFmtId="166" fontId="5" fillId="8" borderId="1" xfId="1" applyFont="1" applyFill="1" applyBorder="1" applyAlignment="1">
      <alignment horizontal="center" vertical="center" wrapText="1"/>
    </xf>
    <xf numFmtId="167" fontId="5" fillId="8" borderId="1" xfId="1" applyNumberFormat="1" applyFont="1" applyFill="1" applyBorder="1" applyAlignment="1">
      <alignment horizontal="center" vertical="center" wrapText="1"/>
    </xf>
    <xf numFmtId="0" fontId="5" fillId="8" borderId="1" xfId="1" applyNumberFormat="1" applyFont="1" applyFill="1" applyBorder="1" applyAlignment="1">
      <alignment horizontal="center" vertical="center" wrapText="1"/>
    </xf>
    <xf numFmtId="168" fontId="5" fillId="8" borderId="1" xfId="1" applyNumberFormat="1" applyFont="1" applyFill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7" fontId="2" fillId="2" borderId="0" xfId="0" applyNumberFormat="1" applyFont="1" applyFill="1" applyAlignment="1">
      <alignment vertical="center"/>
    </xf>
    <xf numFmtId="167" fontId="1" fillId="0" borderId="1" xfId="0" applyNumberFormat="1" applyFont="1" applyBorder="1" applyAlignment="1">
      <alignment horizontal="center" vertical="center" wrapText="1"/>
    </xf>
    <xf numFmtId="0" fontId="5" fillId="8" borderId="1" xfId="2" applyNumberFormat="1" applyFont="1" applyFill="1" applyBorder="1" applyAlignment="1">
      <alignment horizontal="center" vertical="center"/>
    </xf>
    <xf numFmtId="167" fontId="7" fillId="5" borderId="0" xfId="0" applyNumberFormat="1" applyFont="1" applyFill="1" applyAlignment="1">
      <alignment horizontal="center" vertical="center"/>
    </xf>
    <xf numFmtId="167" fontId="7" fillId="6" borderId="0" xfId="0" applyNumberFormat="1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9" fontId="2" fillId="0" borderId="1" xfId="0" applyNumberFormat="1" applyFont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69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常规_Sheet1" xfId="2" xr:uid="{7F1A11F5-D113-4FBB-B29D-65AFAD216702}"/>
    <cellStyle name="常规_Sheet1_1" xfId="1" xr:uid="{7E69BB70-AF71-4B30-A4E2-6D29487742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argoID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8550-BD00-482C-9F46-E2F5DB6F38F1}">
  <dimension ref="A1:P23"/>
  <sheetViews>
    <sheetView tabSelected="1" zoomScale="70" zoomScaleNormal="70" workbookViewId="0">
      <pane ySplit="3" topLeftCell="A4" activePane="bottomLeft" state="frozen"/>
      <selection pane="bottomLeft" activeCell="B5" sqref="B5:B6"/>
    </sheetView>
  </sheetViews>
  <sheetFormatPr defaultRowHeight="15"/>
  <cols>
    <col min="1" max="1" width="19.855468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7.140625" customWidth="1"/>
  </cols>
  <sheetData>
    <row r="1" spans="1:16" ht="24">
      <c r="A1" s="1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63">
      <c r="A2" s="12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28" t="s">
        <v>15</v>
      </c>
      <c r="L2" s="28"/>
      <c r="M2" s="28"/>
      <c r="N2" s="18" t="s">
        <v>16</v>
      </c>
      <c r="O2" s="18" t="s">
        <v>17</v>
      </c>
      <c r="P2" s="19" t="s">
        <v>18</v>
      </c>
    </row>
    <row r="3" spans="1:16" ht="33.75">
      <c r="A3" s="29" t="s">
        <v>19</v>
      </c>
      <c r="B3" s="29"/>
      <c r="C3" s="20"/>
      <c r="D3" s="21"/>
      <c r="E3" s="22"/>
      <c r="F3" s="21"/>
      <c r="G3" s="20"/>
      <c r="H3" s="21"/>
      <c r="I3" s="21"/>
      <c r="J3" s="23"/>
      <c r="K3" s="21"/>
      <c r="L3" s="21"/>
      <c r="M3" s="21"/>
      <c r="N3" s="22"/>
      <c r="O3" s="24"/>
      <c r="P3" s="25"/>
    </row>
    <row r="5" spans="1:16" ht="21">
      <c r="B5" s="31" t="s">
        <v>21</v>
      </c>
      <c r="C5" s="32" t="s">
        <v>22</v>
      </c>
      <c r="D5" s="31" t="s">
        <v>23</v>
      </c>
      <c r="E5" s="33">
        <v>45666</v>
      </c>
      <c r="F5" s="34" t="s">
        <v>24</v>
      </c>
      <c r="G5" s="32" t="s">
        <v>25</v>
      </c>
      <c r="H5" s="35"/>
      <c r="I5" s="31">
        <v>13</v>
      </c>
      <c r="J5" s="36">
        <v>5.6160000000000002E-2</v>
      </c>
      <c r="K5" s="35">
        <v>40</v>
      </c>
      <c r="L5" s="35">
        <v>39</v>
      </c>
      <c r="M5" s="35">
        <v>36</v>
      </c>
      <c r="N5" s="37">
        <v>45670</v>
      </c>
      <c r="O5" s="37">
        <v>45712</v>
      </c>
      <c r="P5" s="31" t="s">
        <v>26</v>
      </c>
    </row>
    <row r="6" spans="1:16" ht="21">
      <c r="B6" s="38"/>
      <c r="C6" s="39"/>
      <c r="D6" s="38"/>
      <c r="E6" s="40"/>
      <c r="F6" s="34" t="s">
        <v>27</v>
      </c>
      <c r="G6" s="38"/>
      <c r="H6" s="35"/>
      <c r="I6" s="38"/>
      <c r="J6" s="36">
        <v>2.3751000000000001E-2</v>
      </c>
      <c r="K6" s="35">
        <v>39</v>
      </c>
      <c r="L6" s="35">
        <v>21</v>
      </c>
      <c r="M6" s="35">
        <v>29</v>
      </c>
      <c r="N6" s="38"/>
      <c r="O6" s="38"/>
      <c r="P6" s="38"/>
    </row>
    <row r="7" spans="1:16" ht="22.5">
      <c r="B7" s="41" t="s">
        <v>28</v>
      </c>
      <c r="C7" s="41"/>
      <c r="D7" s="41"/>
      <c r="E7" s="41"/>
      <c r="F7" s="42" t="s">
        <v>27</v>
      </c>
      <c r="G7" s="43"/>
      <c r="H7" s="44"/>
      <c r="I7" s="43">
        <v>13</v>
      </c>
      <c r="J7" s="45">
        <v>7.991100000000001E-2</v>
      </c>
      <c r="K7" s="44"/>
      <c r="L7" s="44"/>
      <c r="M7" s="44"/>
      <c r="N7" s="46"/>
      <c r="O7" s="46"/>
      <c r="P7" s="46"/>
    </row>
    <row r="8" spans="1:16" ht="42">
      <c r="B8" s="35" t="s">
        <v>29</v>
      </c>
      <c r="C8" s="47" t="s">
        <v>30</v>
      </c>
      <c r="D8" s="35" t="s">
        <v>23</v>
      </c>
      <c r="E8" s="48">
        <v>45667</v>
      </c>
      <c r="F8" s="34" t="s">
        <v>31</v>
      </c>
      <c r="G8" s="49" t="s">
        <v>32</v>
      </c>
      <c r="H8" s="35"/>
      <c r="I8" s="35">
        <v>88</v>
      </c>
      <c r="J8" s="36">
        <v>0.107184</v>
      </c>
      <c r="K8" s="35">
        <v>44</v>
      </c>
      <c r="L8" s="35">
        <v>29</v>
      </c>
      <c r="M8" s="35">
        <v>21</v>
      </c>
      <c r="N8" s="50">
        <v>45670</v>
      </c>
      <c r="O8" s="50">
        <v>45699</v>
      </c>
      <c r="P8" s="35" t="s">
        <v>33</v>
      </c>
    </row>
    <row r="9" spans="1:16" ht="22.5">
      <c r="B9" s="41" t="s">
        <v>28</v>
      </c>
      <c r="C9" s="41"/>
      <c r="D9" s="41"/>
      <c r="E9" s="41"/>
      <c r="F9" s="42" t="s">
        <v>34</v>
      </c>
      <c r="G9" s="44"/>
      <c r="H9" s="44"/>
      <c r="I9" s="44">
        <v>88</v>
      </c>
      <c r="J9" s="45">
        <v>0.107184</v>
      </c>
      <c r="K9" s="44"/>
      <c r="L9" s="44"/>
      <c r="M9" s="44"/>
      <c r="N9" s="46" t="s">
        <v>35</v>
      </c>
      <c r="O9" s="46"/>
      <c r="P9" s="46"/>
    </row>
    <row r="10" spans="1:16" ht="37.5">
      <c r="B10" s="35" t="s">
        <v>36</v>
      </c>
      <c r="C10" s="47" t="s">
        <v>37</v>
      </c>
      <c r="D10" s="35" t="s">
        <v>23</v>
      </c>
      <c r="E10" s="48">
        <v>45667</v>
      </c>
      <c r="F10" s="34" t="s">
        <v>31</v>
      </c>
      <c r="G10" s="49" t="s">
        <v>32</v>
      </c>
      <c r="H10" s="35">
        <v>1000</v>
      </c>
      <c r="I10" s="35">
        <v>52</v>
      </c>
      <c r="J10" s="36">
        <v>0.12474</v>
      </c>
      <c r="K10" s="35">
        <v>45</v>
      </c>
      <c r="L10" s="35">
        <v>33</v>
      </c>
      <c r="M10" s="35">
        <v>21</v>
      </c>
      <c r="N10" s="50">
        <v>45670</v>
      </c>
      <c r="O10" s="50">
        <v>45699</v>
      </c>
      <c r="P10" s="35" t="s">
        <v>33</v>
      </c>
    </row>
    <row r="11" spans="1:16" ht="22.5">
      <c r="B11" s="41" t="s">
        <v>28</v>
      </c>
      <c r="C11" s="41"/>
      <c r="D11" s="41"/>
      <c r="E11" s="41"/>
      <c r="F11" s="42" t="s">
        <v>34</v>
      </c>
      <c r="G11" s="44"/>
      <c r="H11" s="44"/>
      <c r="I11" s="44">
        <v>52</v>
      </c>
      <c r="J11" s="45">
        <v>0.12474</v>
      </c>
      <c r="K11" s="44"/>
      <c r="L11" s="44"/>
      <c r="M11" s="44"/>
      <c r="N11" s="46"/>
      <c r="O11" s="46"/>
      <c r="P11" s="46"/>
    </row>
    <row r="12" spans="1:16" ht="42">
      <c r="B12" s="35" t="s">
        <v>38</v>
      </c>
      <c r="C12" s="35" t="s">
        <v>39</v>
      </c>
      <c r="D12" s="35" t="s">
        <v>23</v>
      </c>
      <c r="E12" s="48">
        <v>45668</v>
      </c>
      <c r="F12" s="34" t="s">
        <v>40</v>
      </c>
      <c r="G12" s="49" t="s">
        <v>41</v>
      </c>
      <c r="H12" s="35"/>
      <c r="I12" s="35">
        <v>162</v>
      </c>
      <c r="J12" s="36">
        <v>0.26928000000000002</v>
      </c>
      <c r="K12" s="35">
        <v>51</v>
      </c>
      <c r="L12" s="35">
        <v>22</v>
      </c>
      <c r="M12" s="35">
        <v>20</v>
      </c>
      <c r="N12" s="50">
        <v>45671</v>
      </c>
      <c r="O12" s="50">
        <v>45714</v>
      </c>
      <c r="P12" s="35" t="s">
        <v>42</v>
      </c>
    </row>
    <row r="13" spans="1:16" ht="22.5">
      <c r="B13" s="41" t="s">
        <v>28</v>
      </c>
      <c r="C13" s="41"/>
      <c r="D13" s="41"/>
      <c r="E13" s="41"/>
      <c r="F13" s="42" t="s">
        <v>43</v>
      </c>
      <c r="G13" s="51"/>
      <c r="H13" s="44"/>
      <c r="I13" s="52">
        <v>162</v>
      </c>
      <c r="J13" s="45">
        <v>0.26928000000000002</v>
      </c>
      <c r="K13" s="44"/>
      <c r="L13" s="44"/>
      <c r="M13" s="44"/>
      <c r="N13" s="46"/>
      <c r="O13" s="46"/>
      <c r="P13" s="46"/>
    </row>
    <row r="14" spans="1:16" ht="21">
      <c r="B14" s="35" t="s">
        <v>44</v>
      </c>
      <c r="C14" s="47" t="s">
        <v>45</v>
      </c>
      <c r="D14" s="35" t="s">
        <v>23</v>
      </c>
      <c r="E14" s="48">
        <v>45668</v>
      </c>
      <c r="F14" s="34" t="s">
        <v>24</v>
      </c>
      <c r="G14" s="49" t="s">
        <v>46</v>
      </c>
      <c r="H14" s="35"/>
      <c r="I14" s="35">
        <v>19</v>
      </c>
      <c r="J14" s="36">
        <v>2.8559999999999999E-2</v>
      </c>
      <c r="K14" s="35">
        <v>35</v>
      </c>
      <c r="L14" s="35">
        <v>24</v>
      </c>
      <c r="M14" s="35">
        <v>34</v>
      </c>
      <c r="N14" s="35"/>
      <c r="O14" s="35"/>
      <c r="P14" s="35"/>
    </row>
    <row r="15" spans="1:16" ht="22.5">
      <c r="B15" s="41" t="s">
        <v>28</v>
      </c>
      <c r="C15" s="41"/>
      <c r="D15" s="41"/>
      <c r="E15" s="41"/>
      <c r="F15" s="42" t="s">
        <v>24</v>
      </c>
      <c r="G15" s="44"/>
      <c r="H15" s="44"/>
      <c r="I15" s="44">
        <v>19</v>
      </c>
      <c r="J15" s="45">
        <v>2.8559999999999999E-2</v>
      </c>
      <c r="K15" s="44"/>
      <c r="L15" s="44"/>
      <c r="M15" s="44"/>
      <c r="N15" s="46"/>
      <c r="O15" s="46"/>
      <c r="P15" s="46"/>
    </row>
    <row r="16" spans="1:16" ht="21">
      <c r="B16" s="31" t="s">
        <v>47</v>
      </c>
      <c r="C16" s="31" t="s">
        <v>48</v>
      </c>
      <c r="D16" s="31" t="s">
        <v>23</v>
      </c>
      <c r="E16" s="33">
        <v>45675</v>
      </c>
      <c r="F16" s="34" t="s">
        <v>49</v>
      </c>
      <c r="G16" s="31" t="s">
        <v>50</v>
      </c>
      <c r="H16" s="35">
        <f>247*2</f>
        <v>494</v>
      </c>
      <c r="I16" s="31">
        <v>1907</v>
      </c>
      <c r="J16" s="36">
        <f>K16*L16*M16/1000000*2</f>
        <v>5.5795999999999998E-2</v>
      </c>
      <c r="K16" s="35">
        <v>37</v>
      </c>
      <c r="L16" s="35">
        <v>29</v>
      </c>
      <c r="M16" s="35">
        <v>26</v>
      </c>
      <c r="N16" s="35"/>
      <c r="O16" s="35"/>
      <c r="P16" s="35"/>
    </row>
    <row r="17" spans="2:16" ht="21">
      <c r="B17" s="53"/>
      <c r="C17" s="53"/>
      <c r="D17" s="53"/>
      <c r="E17" s="54"/>
      <c r="F17" s="34" t="s">
        <v>51</v>
      </c>
      <c r="G17" s="53"/>
      <c r="H17" s="35">
        <f>247*5</f>
        <v>1235</v>
      </c>
      <c r="I17" s="53"/>
      <c r="J17" s="36">
        <f>K17*L17*M17/1000000*5</f>
        <v>0.30887999999999999</v>
      </c>
      <c r="K17" s="35">
        <v>39</v>
      </c>
      <c r="L17" s="35">
        <v>44</v>
      </c>
      <c r="M17" s="35">
        <v>36</v>
      </c>
      <c r="N17" s="35"/>
      <c r="O17" s="35"/>
      <c r="P17" s="35"/>
    </row>
    <row r="18" spans="2:16" ht="21">
      <c r="B18" s="53"/>
      <c r="C18" s="53"/>
      <c r="D18" s="53"/>
      <c r="E18" s="54"/>
      <c r="F18" s="34" t="s">
        <v>52</v>
      </c>
      <c r="G18" s="53"/>
      <c r="H18" s="35">
        <f>248*4</f>
        <v>992</v>
      </c>
      <c r="I18" s="53"/>
      <c r="J18" s="36">
        <f>K18*L18*M18/1000000*4</f>
        <v>6.0720000000000003E-2</v>
      </c>
      <c r="K18" s="35">
        <v>33</v>
      </c>
      <c r="L18" s="35">
        <v>23</v>
      </c>
      <c r="M18" s="35">
        <v>20</v>
      </c>
      <c r="N18" s="35"/>
      <c r="O18" s="35"/>
      <c r="P18" s="35"/>
    </row>
    <row r="19" spans="2:16" ht="21">
      <c r="B19" s="53"/>
      <c r="C19" s="53"/>
      <c r="D19" s="53"/>
      <c r="E19" s="54"/>
      <c r="F19" s="34" t="s">
        <v>53</v>
      </c>
      <c r="G19" s="53"/>
      <c r="H19" s="35">
        <f>247*25</f>
        <v>6175</v>
      </c>
      <c r="I19" s="53"/>
      <c r="J19" s="36">
        <f>K19*L19*M19/1000000*25</f>
        <v>0.39899999999999997</v>
      </c>
      <c r="K19" s="35">
        <v>35</v>
      </c>
      <c r="L19" s="35">
        <v>24</v>
      </c>
      <c r="M19" s="35">
        <v>19</v>
      </c>
      <c r="N19" s="35"/>
      <c r="O19" s="35"/>
      <c r="P19" s="35"/>
    </row>
    <row r="20" spans="2:16" ht="21">
      <c r="B20" s="53"/>
      <c r="C20" s="53"/>
      <c r="D20" s="53"/>
      <c r="E20" s="54"/>
      <c r="F20" s="34" t="s">
        <v>54</v>
      </c>
      <c r="G20" s="53"/>
      <c r="H20" s="35">
        <f>247*10</f>
        <v>2470</v>
      </c>
      <c r="I20" s="53"/>
      <c r="J20" s="36">
        <f>K20*L20*M20/1000000*10</f>
        <v>0.60060000000000002</v>
      </c>
      <c r="K20" s="35">
        <v>44</v>
      </c>
      <c r="L20" s="35">
        <v>39</v>
      </c>
      <c r="M20" s="35">
        <v>35</v>
      </c>
      <c r="N20" s="35"/>
      <c r="O20" s="35"/>
      <c r="P20" s="35"/>
    </row>
    <row r="21" spans="2:16" ht="21">
      <c r="B21" s="53"/>
      <c r="C21" s="53"/>
      <c r="D21" s="53"/>
      <c r="E21" s="54"/>
      <c r="F21" s="34" t="s">
        <v>55</v>
      </c>
      <c r="G21" s="53"/>
      <c r="H21" s="35">
        <f>248*5</f>
        <v>1240</v>
      </c>
      <c r="I21" s="53"/>
      <c r="J21" s="36">
        <f>K21*L21*M21/1000000*5</f>
        <v>0.16355999999999998</v>
      </c>
      <c r="K21" s="35">
        <v>47</v>
      </c>
      <c r="L21" s="35">
        <v>29</v>
      </c>
      <c r="M21" s="35">
        <v>24</v>
      </c>
      <c r="N21" s="35"/>
      <c r="O21" s="35"/>
      <c r="P21" s="35"/>
    </row>
    <row r="22" spans="2:16" ht="21">
      <c r="B22" s="38"/>
      <c r="C22" s="38"/>
      <c r="D22" s="38"/>
      <c r="E22" s="40"/>
      <c r="F22" s="34" t="s">
        <v>56</v>
      </c>
      <c r="G22" s="38"/>
      <c r="H22" s="35">
        <f>248*15</f>
        <v>3720</v>
      </c>
      <c r="I22" s="38"/>
      <c r="J22" s="36">
        <f>K22*L22*M22/1000000*15</f>
        <v>0.76690499999999995</v>
      </c>
      <c r="K22" s="35">
        <v>43</v>
      </c>
      <c r="L22" s="35">
        <v>41</v>
      </c>
      <c r="M22" s="35">
        <v>29</v>
      </c>
      <c r="N22" s="35"/>
      <c r="O22" s="35"/>
      <c r="P22" s="35"/>
    </row>
    <row r="23" spans="2:16" ht="22.5">
      <c r="B23" s="41" t="s">
        <v>28</v>
      </c>
      <c r="C23" s="41"/>
      <c r="D23" s="41"/>
      <c r="E23" s="41"/>
      <c r="F23" s="42" t="s">
        <v>57</v>
      </c>
      <c r="G23" s="55"/>
      <c r="H23" s="44"/>
      <c r="I23" s="44">
        <f>SUM(I16:I22)</f>
        <v>1907</v>
      </c>
      <c r="J23" s="45">
        <f>SUM(J16:J22)</f>
        <v>2.355461</v>
      </c>
      <c r="K23" s="44"/>
      <c r="L23" s="44"/>
      <c r="M23" s="44"/>
      <c r="N23" s="46"/>
      <c r="O23" s="46"/>
      <c r="P23" s="46"/>
    </row>
  </sheetData>
  <mergeCells count="23">
    <mergeCell ref="G16:G22"/>
    <mergeCell ref="I16:I22"/>
    <mergeCell ref="B23:E23"/>
    <mergeCell ref="B11:E11"/>
    <mergeCell ref="B13:E13"/>
    <mergeCell ref="B15:E15"/>
    <mergeCell ref="B16:B22"/>
    <mergeCell ref="C16:C22"/>
    <mergeCell ref="D16:D22"/>
    <mergeCell ref="E16:E22"/>
    <mergeCell ref="N5:N6"/>
    <mergeCell ref="O5:O6"/>
    <mergeCell ref="P5:P6"/>
    <mergeCell ref="B7:E7"/>
    <mergeCell ref="B9:E9"/>
    <mergeCell ref="K2:M2"/>
    <mergeCell ref="A3:B3"/>
    <mergeCell ref="B5:B6"/>
    <mergeCell ref="C5:C6"/>
    <mergeCell ref="D5:D6"/>
    <mergeCell ref="E5:E6"/>
    <mergeCell ref="G5:G6"/>
    <mergeCell ref="I5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94FD-D993-429D-A766-D707FAC76EEB}">
  <dimension ref="A1:P3"/>
  <sheetViews>
    <sheetView zoomScale="70" zoomScaleNormal="70" workbookViewId="0">
      <pane ySplit="3" topLeftCell="A4" activePane="bottomLeft" state="frozen"/>
      <selection pane="bottomLeft" activeCell="A5" sqref="A5"/>
    </sheetView>
  </sheetViews>
  <sheetFormatPr defaultRowHeight="15"/>
  <cols>
    <col min="1" max="1" width="16.71093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9.5703125" customWidth="1"/>
  </cols>
  <sheetData>
    <row r="1" spans="1:16" ht="22.5">
      <c r="A1" s="26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72">
      <c r="A2" s="27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28" t="s">
        <v>15</v>
      </c>
      <c r="L2" s="28"/>
      <c r="M2" s="28"/>
      <c r="N2" s="18" t="s">
        <v>16</v>
      </c>
      <c r="O2" s="18" t="s">
        <v>17</v>
      </c>
      <c r="P2" s="19" t="s">
        <v>18</v>
      </c>
    </row>
    <row r="3" spans="1:16" ht="33.75">
      <c r="A3" s="30" t="s">
        <v>20</v>
      </c>
      <c r="B3" s="30"/>
      <c r="C3" s="20"/>
      <c r="D3" s="21"/>
      <c r="E3" s="22"/>
      <c r="F3" s="21"/>
      <c r="G3" s="20"/>
      <c r="H3" s="21"/>
      <c r="I3" s="21"/>
      <c r="J3" s="23"/>
      <c r="K3" s="21"/>
      <c r="L3" s="21"/>
      <c r="M3" s="21"/>
      <c r="N3" s="22"/>
      <c r="O3" s="24"/>
      <c r="P3" s="25"/>
    </row>
  </sheetData>
  <mergeCells count="2">
    <mergeCell ref="K2:M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</vt:lpstr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JONATHAN</dc:creator>
  <cp:lastModifiedBy>PATRICK JONATHAN</cp:lastModifiedBy>
  <dcterms:created xsi:type="dcterms:W3CDTF">2025-01-31T17:30:42Z</dcterms:created>
  <dcterms:modified xsi:type="dcterms:W3CDTF">2025-02-02T18:59:38Z</dcterms:modified>
</cp:coreProperties>
</file>