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tri\Desktop\PREWORK_PMH\Module-1 Complete\"/>
    </mc:Choice>
  </mc:AlternateContent>
  <xr:revisionPtr revIDLastSave="0" documentId="13_ncr:1_{136ED18C-2E4C-4FD2-A413-834344409AB5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Category Pivots" sheetId="4" r:id="rId2"/>
    <sheet name="Subcategory Pivots" sheetId="5" r:id="rId3"/>
    <sheet name="Bonus" sheetId="6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2" i="6"/>
  <c r="B6" i="6"/>
  <c r="B5" i="6"/>
  <c r="B4" i="6"/>
  <c r="B3" i="6"/>
  <c r="E2" i="6" l="1"/>
  <c r="G2" i="6" s="1"/>
  <c r="E10" i="6"/>
  <c r="H10" i="6" s="1"/>
  <c r="E6" i="6"/>
  <c r="F6" i="6" s="1"/>
  <c r="E13" i="6"/>
  <c r="H13" i="6" s="1"/>
  <c r="E9" i="6"/>
  <c r="G9" i="6" s="1"/>
  <c r="E5" i="6"/>
  <c r="H5" i="6" s="1"/>
  <c r="E12" i="6"/>
  <c r="G12" i="6" s="1"/>
  <c r="E8" i="6"/>
  <c r="F8" i="6" s="1"/>
  <c r="E4" i="6"/>
  <c r="H4" i="6" s="1"/>
  <c r="E11" i="6"/>
  <c r="F11" i="6" s="1"/>
  <c r="E7" i="6"/>
  <c r="H7" i="6" s="1"/>
  <c r="E3" i="6"/>
  <c r="H3" i="6" s="1"/>
  <c r="Q2" i="1"/>
  <c r="R4115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Q3" i="1"/>
  <c r="R3" i="1"/>
  <c r="Q4" i="1"/>
  <c r="R4" i="1"/>
  <c r="Q5" i="1"/>
  <c r="R5" i="1"/>
  <c r="Q6" i="1"/>
  <c r="R6" i="1"/>
  <c r="R2" i="1"/>
  <c r="H12" i="6" l="1"/>
  <c r="G8" i="6"/>
  <c r="F5" i="6"/>
  <c r="G11" i="6"/>
  <c r="F7" i="6"/>
  <c r="H2" i="6"/>
  <c r="F10" i="6"/>
  <c r="H9" i="6"/>
  <c r="G5" i="6"/>
  <c r="H8" i="6"/>
  <c r="G4" i="6"/>
  <c r="H11" i="6"/>
  <c r="G7" i="6"/>
  <c r="F4" i="6"/>
  <c r="G10" i="6"/>
  <c r="F2" i="6"/>
  <c r="F13" i="6"/>
  <c r="F12" i="6"/>
  <c r="G3" i="6"/>
  <c r="G6" i="6"/>
  <c r="F3" i="6"/>
  <c r="G13" i="6"/>
  <c r="F9" i="6"/>
  <c r="H6" i="6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<sst xmlns="http://schemas.openxmlformats.org/spreadsheetml/2006/main" count="24796" uniqueCount="8387">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</sst>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1" fillId="0" borderId="0" xfId="1" applyFont="1" applyAlignment="1">
      <alignment horizontal="center"/>
    </xf>
    <xf numFmtId="43" fontId="0" fillId="0" borderId="0" xfId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3" applyFont="1"/>
    <xf numFmtId="0" fontId="0" fillId="0" borderId="0" xfId="0" applyFill="1"/>
    <xf numFmtId="14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3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[HomeworkOne.xlsx]Category Pivots!PivotTable2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7C-456F-98DE-147F1962F63B}"/>
            </c:ext>
          </c:extLst>
        </c:ser>
        <c:ser>
          <c:idx val="1"/>
          <c:order val="1"/>
          <c:tx>
            <c:strRef>
              <c:f>'Category Pivots'!$C$3:$C$4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7C-456F-98DE-147F1962F63B}"/>
            </c:ext>
          </c:extLst>
        </c:ser>
        <c:ser>
          <c:idx val="2"/>
          <c:order val="2"/>
          <c:tx>
            <c:strRef>
              <c:f>'Category Pivots'!$D$3:$D$4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7C-456F-98DE-147F1962F63B}"/>
            </c:ext>
          </c:extLst>
        </c:ser>
        <c:ser>
          <c:idx val="3"/>
          <c:order val="3"/>
          <c:tx>
            <c:strRef>
              <c:f>'Category Pivots'!$E$3:$E$4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7C-456F-98DE-147F1962F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7464384"/>
        <c:axId val="1622010864"/>
      </c:barChart>
      <c:catAx>
        <c:axId val="139746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010864"/>
        <c:crosses val="autoZero"/>
        <c:auto val="1"/>
        <c:lblAlgn val="ctr"/>
        <c:lblOffset val="100"/>
        <c:noMultiLvlLbl val="0"/>
      </c:catAx>
      <c:valAx>
        <c:axId val="162201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46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[HomeworkOne.xlsx]Subcategory Pivots!PivotTable2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6F-4B1F-9A5E-AD4BEF15F17B}"/>
            </c:ext>
          </c:extLst>
        </c:ser>
        <c:ser>
          <c:idx val="1"/>
          <c:order val="1"/>
          <c:tx>
            <c:strRef>
              <c:f>'Subcategory Pivots'!$C$4:$C$5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6F-4B1F-9A5E-AD4BEF15F17B}"/>
            </c:ext>
          </c:extLst>
        </c:ser>
        <c:ser>
          <c:idx val="2"/>
          <c:order val="2"/>
          <c:tx>
            <c:strRef>
              <c:f>'Subcategory Pivots'!$D$4:$D$5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6F-4B1F-9A5E-AD4BEF15F17B}"/>
            </c:ext>
          </c:extLst>
        </c:ser>
        <c:ser>
          <c:idx val="3"/>
          <c:order val="3"/>
          <c:tx>
            <c:strRef>
              <c:f>'Subcategory Pivots'!$E$4:$E$5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6F-4B1F-9A5E-AD4BEF15F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7464384"/>
        <c:axId val="1622010864"/>
      </c:barChart>
      <c:catAx>
        <c:axId val="139746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010864"/>
        <c:crosses val="autoZero"/>
        <c:auto val="1"/>
        <c:lblAlgn val="ctr"/>
        <c:lblOffset val="100"/>
        <c:noMultiLvlLbl val="0"/>
      </c:catAx>
      <c:valAx>
        <c:axId val="162201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46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 Success/Fail/Cancel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A-4D51-AF2C-5D2DC9B39F9C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9A-4D51-AF2C-5D2DC9B39F9C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9A-4D51-AF2C-5D2DC9B39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4437983"/>
        <c:axId val="1257397647"/>
      </c:lineChart>
      <c:catAx>
        <c:axId val="125443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397647"/>
        <c:crosses val="autoZero"/>
        <c:auto val="1"/>
        <c:lblAlgn val="ctr"/>
        <c:lblOffset val="100"/>
        <c:noMultiLvlLbl val="0"/>
      </c:catAx>
      <c:valAx>
        <c:axId val="125739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43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61912</xdr:rowOff>
    </xdr:from>
    <xdr:to>
      <xdr:col>15</xdr:col>
      <xdr:colOff>190500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146BEC-D392-4A3F-A81D-51B1D03F9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</xdr:row>
      <xdr:rowOff>42862</xdr:rowOff>
    </xdr:from>
    <xdr:to>
      <xdr:col>15</xdr:col>
      <xdr:colOff>152400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968510-5FA9-4722-8706-F4ABFE4F5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13</xdr:row>
      <xdr:rowOff>157162</xdr:rowOff>
    </xdr:from>
    <xdr:to>
      <xdr:col>7</xdr:col>
      <xdr:colOff>1171575</xdr:colOff>
      <xdr:row>28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62B765-302A-4FCA-B6DB-0C423528B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Heembrock" refreshedDate="43661.888015509256" createdVersion="6" refreshedVersion="6" minRefreshableVersion="3" recordCount="4114" xr:uid="{2F9B7981-B031-470A-8967-B330DCEB9C1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5D521-D9E8-483E-8735-3DA0EE3EC47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97326E-2944-4AC0-A3F7-0E80C4B1E7C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abSelected="1" zoomScale="55" zoomScaleNormal="55" workbookViewId="0">
      <selection activeCell="T2" sqref="T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bestFit="1" customWidth="1"/>
    <col min="16" max="16" width="25.85546875" bestFit="1" customWidth="1"/>
    <col min="17" max="17" width="15.140625" bestFit="1" customWidth="1"/>
    <col min="18" max="18" width="20.7109375" bestFit="1" customWidth="1"/>
    <col min="19" max="19" width="35" style="13" bestFit="1" customWidth="1"/>
    <col min="20" max="20" width="3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8385</v>
      </c>
      <c r="T1" s="5" t="s">
        <v>8386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E2/D2*100</f>
        <v>136.85882352941178</v>
      </c>
      <c r="P2" s="7">
        <f t="shared" ref="P2:P65" si="1">E2/L2</f>
        <v>63.917582417582416</v>
      </c>
      <c r="Q2" t="str">
        <f t="shared" ref="Q2:Q65" si="2">LEFT(N2, SEARCH("/",N2)-1)</f>
        <v>film &amp; video</v>
      </c>
      <c r="R2" t="str">
        <f t="shared" ref="R2:R65" si="3">RIGHT(N2,LEN(N2)-SEARCH("/",N2))</f>
        <v>television</v>
      </c>
      <c r="S2" s="13">
        <f>(J2/86400)+DATE(1970,1,1)</f>
        <v>42177.007071759261</v>
      </c>
      <c r="T2" s="13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3">
        <f t="shared" ref="S3:S66" si="4">(J3/86400)+DATE(1970,1,1)</f>
        <v>42766.600497685184</v>
      </c>
      <c r="T3" s="13">
        <f t="shared" ref="T3:T66" si="5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42516.047071759254</v>
      </c>
      <c r="T9" s="13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41869.542314814811</v>
      </c>
      <c r="T20" s="13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42200.758240740739</v>
      </c>
      <c r="T22" s="13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41375.057222222225</v>
      </c>
      <c r="T40" s="13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41874.098807870367</v>
      </c>
      <c r="T46" s="13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</v>
      </c>
      <c r="T48" s="13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42196.928668981476</v>
      </c>
      <c r="T53" s="13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42149.548888888894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42230.235833333332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41701.901817129634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41409.814317129625</v>
      </c>
      <c r="T63" s="13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E66/D66*100</f>
        <v>173.33333333333334</v>
      </c>
      <c r="P66" s="7">
        <f t="shared" ref="P66:P129" si="7">E66/L66</f>
        <v>86.666666666666671</v>
      </c>
      <c r="Q66" t="str">
        <f t="shared" ref="Q66:Q129" si="8">LEFT(N66, SEARCH("/",N66)-1)</f>
        <v>film &amp; video</v>
      </c>
      <c r="R66" t="str">
        <f t="shared" ref="R66:R129" si="9">RIGHT(N66,LEN(N66)-SEARCH("/",N66))</f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107.52857142857141</v>
      </c>
      <c r="P67" s="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3">
        <f t="shared" ref="S67:S130" si="10">(J67/86400)+DATE(1970,1,1)</f>
        <v>41835.821226851855</v>
      </c>
      <c r="T67" s="13">
        <f t="shared" ref="T67:T130" si="11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41208.010196759264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40997.144872685181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41100.158877314811</v>
      </c>
      <c r="T83" s="13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40322.539386574077</v>
      </c>
      <c r="T89" s="13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41402.752222222218</v>
      </c>
      <c r="T91" s="13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41214.794837962967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40987.776631944442</v>
      </c>
      <c r="T108" s="13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41718.043032407411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40918.738935185189</v>
      </c>
      <c r="T117" s="13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E130/D130*100</f>
        <v>1.867</v>
      </c>
      <c r="P130" s="7">
        <f t="shared" ref="P130:P193" si="13">E130/L130</f>
        <v>311.16666666666669</v>
      </c>
      <c r="Q130" t="str">
        <f t="shared" ref="Q130:Q193" si="14">LEFT(N130, SEARCH("/",N130)-1)</f>
        <v>film &amp; video</v>
      </c>
      <c r="R130" t="str">
        <f t="shared" ref="R130:R193" si="15">RIGHT(N130,LEN(N130)-SEARCH("/",N130))</f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7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3">
        <f t="shared" ref="S131:S194" si="16">(J131/86400)+DATE(1970,1,1)</f>
        <v>41882.937303240738</v>
      </c>
      <c r="T131" s="13">
        <f t="shared" ref="T131:T194" si="17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41778.91541666667</v>
      </c>
      <c r="T132" s="13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42559.064143518517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41875.077546296292</v>
      </c>
      <c r="T154" s="13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42171.913090277776</v>
      </c>
      <c r="T162" s="13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E194/D194*100</f>
        <v>1.6999999999999999E-3</v>
      </c>
      <c r="P194" s="7">
        <f t="shared" ref="P194:P257" si="19">E194/L194</f>
        <v>5.666666666666667</v>
      </c>
      <c r="Q194" t="str">
        <f t="shared" ref="Q194:Q257" si="20">LEFT(N194, SEARCH("/",N194)-1)</f>
        <v>film &amp; video</v>
      </c>
      <c r="R194" t="str">
        <f t="shared" ref="R194:R257" si="21">RIGHT(N194,LEN(N194)-SEARCH("/",N194))</f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7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3">
        <f t="shared" ref="S195:S258" si="22">(J195/86400)+DATE(1970,1,1)</f>
        <v>41911.934791666667</v>
      </c>
      <c r="T195" s="13">
        <f t="shared" ref="T195:T258" si="23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41867.083368055552</v>
      </c>
      <c r="T202" s="13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42236.159918981481</v>
      </c>
      <c r="T213" s="13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42129.77721064815</v>
      </c>
      <c r="T232" s="13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42341.958923611106</v>
      </c>
      <c r="T233" s="13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42321.084479166668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42713.962500000001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42263.952662037038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E258/D258*100</f>
        <v>139.1</v>
      </c>
      <c r="P258" s="7">
        <f t="shared" ref="P258:P321" si="25">E258/L258</f>
        <v>65.756363636363631</v>
      </c>
      <c r="Q258" t="str">
        <f t="shared" ref="Q258:Q321" si="26">LEFT(N258, SEARCH("/",N258)-1)</f>
        <v>film &amp; video</v>
      </c>
      <c r="R258" t="str">
        <f t="shared" ref="R258:R321" si="27">RIGHT(N258,LEN(N258)-SEARCH("/",N258))</f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106.72648571428572</v>
      </c>
      <c r="P259" s="7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3">
        <f t="shared" ref="S259:S322" si="28">(J259/86400)+DATE(1970,1,1)</f>
        <v>42479.626875000002</v>
      </c>
      <c r="T259" s="13">
        <f t="shared" ref="T259:T322" si="29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40267.245717592596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41612.100243055553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40967.081875000003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41744.590682870374</v>
      </c>
      <c r="T282" s="13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41313.816250000003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42089.728020833332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41032.071134259255</v>
      </c>
      <c r="T305" s="13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41282.944456018522</v>
      </c>
      <c r="T309" s="13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E322/D322*100</f>
        <v>106.58000000000001</v>
      </c>
      <c r="P322" s="7">
        <f t="shared" ref="P322:P385" si="31">E322/L322</f>
        <v>134.91139240506328</v>
      </c>
      <c r="Q322" t="str">
        <f t="shared" ref="Q322:Q385" si="32">LEFT(N322, SEARCH("/",N322)-1)</f>
        <v>film &amp; video</v>
      </c>
      <c r="R322" t="str">
        <f t="shared" ref="R322:R385" si="33">RIGHT(N322,LEN(N322)-SEARCH("/",N322))</f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102.66285714285715</v>
      </c>
      <c r="P323" s="7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3">
        <f t="shared" ref="S323:S386" si="34">(J323/86400)+DATE(1970,1,1)</f>
        <v>42647.446597222224</v>
      </c>
      <c r="T323" s="13">
        <f t="shared" ref="T323:T386" si="35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42261.500243055554</v>
      </c>
      <c r="T348" s="13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41935.070486111115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41019.793032407411</v>
      </c>
      <c r="T368" s="13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E386/D386*100</f>
        <v>112.105</v>
      </c>
      <c r="P386" s="7">
        <f t="shared" ref="P386:P449" si="37">E386/L386</f>
        <v>58.540469973890339</v>
      </c>
      <c r="Q386" t="str">
        <f t="shared" ref="Q386:Q449" si="38">LEFT(N386, SEARCH("/",N386)-1)</f>
        <v>film &amp; video</v>
      </c>
      <c r="R386" t="str">
        <f t="shared" ref="R386:R449" si="39">RIGHT(N386,LEN(N386)-SEARCH("/",N386))</f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105.982</v>
      </c>
      <c r="P387" s="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3">
        <f t="shared" ref="S387:S450" si="40">(J387/86400)+DATE(1970,1,1)</f>
        <v>41934.584502314814</v>
      </c>
      <c r="T387" s="13">
        <f t="shared" ref="T387:T450" si="41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42549.076157407406</v>
      </c>
      <c r="T390" s="13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41674.063078703708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40865.042256944442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41082.564884259264</v>
      </c>
      <c r="T398" s="13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41646.628032407403</v>
      </c>
      <c r="T406" s="13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42113.981446759259</v>
      </c>
      <c r="T412" s="13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41360.970601851848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41863.260381944448</v>
      </c>
      <c r="T424" s="13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42285.90902777778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42526.871331018519</v>
      </c>
      <c r="T433" s="13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42228.629884259259</v>
      </c>
      <c r="T435" s="13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41919.761782407411</v>
      </c>
      <c r="T441" s="13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E450/D450*100</f>
        <v>3.2804000000000002</v>
      </c>
      <c r="P450" s="7">
        <f t="shared" ref="P450:P513" si="43">E450/L450</f>
        <v>20.502500000000001</v>
      </c>
      <c r="Q450" t="str">
        <f t="shared" ref="Q450:Q513" si="44">LEFT(N450, SEARCH("/",N450)-1)</f>
        <v>film &amp; video</v>
      </c>
      <c r="R450" t="str">
        <f t="shared" ref="R450:R513" si="45">RIGHT(N450,LEN(N450)-SEARCH("/",N450))</f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2.25</v>
      </c>
      <c r="P451" s="7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3">
        <f t="shared" ref="S451:S514" si="46">(J451/86400)+DATE(1970,1,1)</f>
        <v>41534.568113425928</v>
      </c>
      <c r="T451" s="13">
        <f t="shared" ref="T451:T514" si="47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42107.703877314816</v>
      </c>
      <c r="T454" s="13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40971.002569444448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41547.694456018522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</v>
      </c>
      <c r="T464" s="13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</v>
      </c>
      <c r="T466" s="13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41041.167627314819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41465.500173611115</v>
      </c>
      <c r="T482" s="13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42447.896874999999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41381.505775462967</v>
      </c>
      <c r="T487" s="13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41113.968576388885</v>
      </c>
      <c r="T492" s="13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42366.982627314814</v>
      </c>
      <c r="T493" s="13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42114.726134259261</v>
      </c>
      <c r="T495" s="13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40247.886006944442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E514/D514*100</f>
        <v>0.13749999999999998</v>
      </c>
      <c r="P514" s="7">
        <f t="shared" ref="P514:P577" si="49">E514/L514</f>
        <v>5.5</v>
      </c>
      <c r="Q514" t="str">
        <f t="shared" ref="Q514:Q577" si="50">LEFT(N514, SEARCH("/",N514)-1)</f>
        <v>film &amp; video</v>
      </c>
      <c r="R514" t="str">
        <f t="shared" ref="R514:R577" si="51">RIGHT(N514,LEN(N514)-SEARCH("/",N514))</f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13.923999999999999</v>
      </c>
      <c r="P515" s="7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3">
        <f t="shared" ref="S515:S578" si="52">(J515/86400)+DATE(1970,1,1)</f>
        <v>42552.653993055559</v>
      </c>
      <c r="T515" s="13">
        <f t="shared" ref="T515:T578" si="53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41218.391446759255</v>
      </c>
      <c r="T521" s="13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42711.54519675926</v>
      </c>
      <c r="T537" s="13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42179.344988425924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42692.389062499999</v>
      </c>
      <c r="T564" s="13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</v>
      </c>
      <c r="T567" s="13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42388.798252314809</v>
      </c>
      <c r="T572" s="13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42282.716296296298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E578/D578*100</f>
        <v>1.25E-3</v>
      </c>
      <c r="P578" s="7">
        <f t="shared" ref="P578:P641" si="55">E578/L578</f>
        <v>1</v>
      </c>
      <c r="Q578" t="str">
        <f t="shared" ref="Q578:Q641" si="56">LEFT(N578, SEARCH("/",N578)-1)</f>
        <v>technology</v>
      </c>
      <c r="R578" t="str">
        <f t="shared" ref="R578:R641" si="57">RIGHT(N578,LEN(N578)-SEARCH("/",N578))</f>
        <v>web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0.2</v>
      </c>
      <c r="P579" s="7">
        <f t="shared" si="55"/>
        <v>10</v>
      </c>
      <c r="Q579" t="str">
        <f t="shared" si="56"/>
        <v>technology</v>
      </c>
      <c r="R579" t="str">
        <f t="shared" si="57"/>
        <v>web</v>
      </c>
      <c r="S579" s="13">
        <f t="shared" ref="S579:S642" si="58">(J579/86400)+DATE(1970,1,1)</f>
        <v>42450.589143518519</v>
      </c>
      <c r="T579" s="13">
        <f t="shared" ref="T579:T642" si="59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42631.769513888888</v>
      </c>
      <c r="T590" s="13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42083.069884259261</v>
      </c>
      <c r="T597" s="13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42194.357731481483</v>
      </c>
      <c r="T607" s="13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42585.031782407408</v>
      </c>
      <c r="T614" s="13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42761.376238425924</v>
      </c>
      <c r="T618" s="13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42507.299328703702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E642/D642*100</f>
        <v>144.28571428571428</v>
      </c>
      <c r="P642" s="7">
        <f t="shared" ref="P642:P705" si="61">E642/L642</f>
        <v>50.5</v>
      </c>
      <c r="Q642" t="str">
        <f t="shared" ref="Q642:Q705" si="62">LEFT(N642, SEARCH("/",N642)-1)</f>
        <v>technology</v>
      </c>
      <c r="R642" t="str">
        <f t="shared" ref="R642:R705" si="63">RIGHT(N642,LEN(N642)-SEARCH("/",N642))</f>
        <v>wearables</v>
      </c>
      <c r="S642" s="13">
        <f t="shared" si="58"/>
        <v>42683.420312499999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119.16249999999999</v>
      </c>
      <c r="P643" s="7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3">
        <f t="shared" ref="S643:S706" si="64">(J643/86400)+DATE(1970,1,1)</f>
        <v>42199.57</v>
      </c>
      <c r="T643" s="13">
        <f t="shared" ref="T643:T706" si="65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41838.832152777773</v>
      </c>
      <c r="T668" s="13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</v>
      </c>
      <c r="T678" s="13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41866.931076388893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E706/D706*100</f>
        <v>0.87454545454545463</v>
      </c>
      <c r="P706" s="7">
        <f t="shared" ref="P706:P769" si="67">E706/L706</f>
        <v>120.25</v>
      </c>
      <c r="Q706" t="str">
        <f t="shared" ref="Q706:Q769" si="68">LEFT(N706, SEARCH("/",N706)-1)</f>
        <v>technology</v>
      </c>
      <c r="R706" t="str">
        <f t="shared" ref="R706:R769" si="69">RIGHT(N706,LEN(N706)-SEARCH("/",N706))</f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0.97699999999999987</v>
      </c>
      <c r="P707" s="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3">
        <f t="shared" ref="S707:S770" si="70">(J707/86400)+DATE(1970,1,1)</f>
        <v>42726.491643518515</v>
      </c>
      <c r="T707" s="13">
        <f t="shared" ref="T707:T770" si="71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42384.680925925924</v>
      </c>
      <c r="T714" s="13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41857.854189814811</v>
      </c>
      <c r="T719" s="13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41247.020243055558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41943.604097222225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41471.446851851855</v>
      </c>
      <c r="T765" s="13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E770/D770*100</f>
        <v>0</v>
      </c>
      <c r="P770" s="7" t="e">
        <f t="shared" ref="P770:P833" si="73">E770/L770</f>
        <v>#DIV/0!</v>
      </c>
      <c r="Q770" t="str">
        <f t="shared" ref="Q770:Q833" si="74">LEFT(N770, SEARCH("/",N770)-1)</f>
        <v>publishing</v>
      </c>
      <c r="R770" t="str">
        <f t="shared" ref="R770:R833" si="75">RIGHT(N770,LEN(N770)-SEARCH("/",N770))</f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41.4</v>
      </c>
      <c r="P771" s="7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3">
        <f t="shared" ref="S771:S834" si="76">(J771/86400)+DATE(1970,1,1)</f>
        <v>41604.996458333335</v>
      </c>
      <c r="T771" s="13">
        <f t="shared" ref="T771:T834" si="77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</v>
      </c>
      <c r="T772" s="13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42100.735937500001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41403.000856481478</v>
      </c>
      <c r="T783" s="13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41303.593923611115</v>
      </c>
      <c r="T787" s="13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41277.186111111107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41123.022268518514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40730.105624999997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41073.050717592589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E834/D834*100</f>
        <v>100.60706666666665</v>
      </c>
      <c r="P834" s="7">
        <f t="shared" ref="P834:P897" si="79">E834/L834</f>
        <v>97.993896103896105</v>
      </c>
      <c r="Q834" t="str">
        <f t="shared" ref="Q834:Q897" si="80">LEFT(N834, SEARCH("/",N834)-1)</f>
        <v>music</v>
      </c>
      <c r="R834" t="str">
        <f t="shared" ref="R834:R897" si="81">RIGHT(N834,LEN(N834)-SEARCH("/",N834))</f>
        <v>rock</v>
      </c>
      <c r="S834" s="13">
        <f t="shared" si="76"/>
        <v>40869.675173611111</v>
      </c>
      <c r="T834" s="13">
        <f t="shared" si="77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101.66666666666666</v>
      </c>
      <c r="P835" s="7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3">
        <f t="shared" ref="S835:S898" si="82">(J835/86400)+DATE(1970,1,1)</f>
        <v>41718.878182870372</v>
      </c>
      <c r="T835" s="13">
        <f t="shared" ref="T835:T898" si="83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41923.838692129633</v>
      </c>
      <c r="T843" s="13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42165.798333333332</v>
      </c>
      <c r="T849" s="13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42545.125196759254</v>
      </c>
      <c r="T857" s="13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41230.773113425923</v>
      </c>
      <c r="T867" s="13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41342.845567129625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41184.167129629626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41597.788888888885</v>
      </c>
      <c r="T879" s="13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40981.802615740744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</v>
      </c>
      <c r="T896" s="13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E898/D898*100</f>
        <v>40</v>
      </c>
      <c r="P898" s="7">
        <f t="shared" ref="P898:P961" si="85">E898/L898</f>
        <v>44.444444444444443</v>
      </c>
      <c r="Q898" t="str">
        <f t="shared" ref="Q898:Q961" si="86">LEFT(N898, SEARCH("/",N898)-1)</f>
        <v>music</v>
      </c>
      <c r="R898" t="str">
        <f t="shared" ref="R898:R961" si="87">RIGHT(N898,LEN(N898)-SEARCH("/",N898))</f>
        <v>indie rock</v>
      </c>
      <c r="S898" s="13">
        <f t="shared" si="82"/>
        <v>42218.872986111106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7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3">
        <f t="shared" ref="S899:S962" si="88">(J899/86400)+DATE(1970,1,1)</f>
        <v>41211.688750000001</v>
      </c>
      <c r="T899" s="13">
        <f t="shared" ref="T899:T962" si="89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41116.763275462959</v>
      </c>
      <c r="T916" s="13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41562.671550925923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40847.171018518522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41288.942928240736</v>
      </c>
      <c r="T926" s="13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41711.169085648144</v>
      </c>
      <c r="T935" s="13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42382.843287037038</v>
      </c>
      <c r="T944" s="13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42732.872986111106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42480.653611111113</v>
      </c>
      <c r="T953" s="13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E962/D962*100</f>
        <v>46.100628930817614</v>
      </c>
      <c r="P962" s="7">
        <f t="shared" ref="P962:P1025" si="91">E962/L962</f>
        <v>136.46276595744681</v>
      </c>
      <c r="Q962" t="str">
        <f t="shared" ref="Q962:Q1025" si="92">LEFT(N962, SEARCH("/",N962)-1)</f>
        <v>technology</v>
      </c>
      <c r="R962" t="str">
        <f t="shared" ref="R962:R1025" si="93">RIGHT(N962,LEN(N962)-SEARCH("/",N962))</f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42.188421052631583</v>
      </c>
      <c r="P963" s="7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3">
        <f t="shared" ref="S963:S1026" si="94">(J963/86400)+DATE(1970,1,1)</f>
        <v>42740.693692129629</v>
      </c>
      <c r="T963" s="13">
        <f t="shared" ref="T963:T1026" si="95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42506.416990740741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42574.667650462958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42276.624803240746</v>
      </c>
      <c r="T1007" s="13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42111.646724537037</v>
      </c>
      <c r="T1024" s="13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E1026/D1026*100</f>
        <v>118.63774999999998</v>
      </c>
      <c r="P1026" s="7">
        <f t="shared" ref="P1026:P1089" si="97">E1026/L1026</f>
        <v>388.9762295081967</v>
      </c>
      <c r="Q1026" t="str">
        <f t="shared" ref="Q1026:Q1089" si="98">LEFT(N1026, SEARCH("/",N1026)-1)</f>
        <v>music</v>
      </c>
      <c r="R1026" t="str">
        <f t="shared" ref="R1026:R1089" si="99">RIGHT(N1026,LEN(N1026)-SEARCH("/",N1026))</f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109.92831428571431</v>
      </c>
      <c r="P1027" s="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3">
        <f t="shared" ref="S1027:S1090" si="100">(J1027/86400)+DATE(1970,1,1)</f>
        <v>42049.833761574075</v>
      </c>
      <c r="T1027" s="13">
        <f t="shared" ref="T1027:T1090" si="101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42688.732407407406</v>
      </c>
      <c r="T1035" s="13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</v>
      </c>
      <c r="T1043" s="13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41844.874421296292</v>
      </c>
      <c r="T1047" s="13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41918.818460648152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42678.871331018519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41445.962754629625</v>
      </c>
      <c r="T1068" s="13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42440.371111111112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42479.566388888888</v>
      </c>
      <c r="T1081" s="13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41101.906111111108</v>
      </c>
      <c r="T1084" s="13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41775.713969907403</v>
      </c>
      <c r="T1089" s="13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E1090/D1090*100</f>
        <v>14.182977777777777</v>
      </c>
      <c r="P1090" s="7">
        <f t="shared" ref="P1090:P1153" si="103">E1090/L1090</f>
        <v>43.41727891156463</v>
      </c>
      <c r="Q1090" t="str">
        <f t="shared" ref="Q1090:Q1153" si="104">LEFT(N1090, SEARCH("/",N1090)-1)</f>
        <v>games</v>
      </c>
      <c r="R1090" t="str">
        <f t="shared" ref="R1090:R1153" si="105">RIGHT(N1090,LEN(N1090)-SEARCH("/",N1090))</f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7.8266666666666662</v>
      </c>
      <c r="P1091" s="7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3">
        <f t="shared" ref="S1091:S1154" si="106">(J1091/86400)+DATE(1970,1,1)</f>
        <v>42151.189525462964</v>
      </c>
      <c r="T1091" s="13">
        <f t="shared" ref="T1091:T1154" si="107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40795.71334490741</v>
      </c>
      <c r="T1096" s="13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42347.203587962962</v>
      </c>
      <c r="T1113" s="13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41009.847314814819</v>
      </c>
      <c r="T1118" s="13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42535.327476851853</v>
      </c>
      <c r="T1128" s="13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42558.98951388889</v>
      </c>
      <c r="T1137" s="13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42327.671631944446</v>
      </c>
      <c r="T1138" s="13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41975.34752314815</v>
      </c>
      <c r="T1141" s="13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42022.006099537037</v>
      </c>
      <c r="T1144" s="13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</v>
      </c>
      <c r="T1147" s="13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42224.102581018524</v>
      </c>
      <c r="T1153" s="13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E1154/D1154*100</f>
        <v>5.6937500000000005</v>
      </c>
      <c r="P1154" s="7">
        <f t="shared" ref="P1154:P1217" si="109">E1154/L1154</f>
        <v>60.733333333333334</v>
      </c>
      <c r="Q1154" t="str">
        <f t="shared" ref="Q1154:Q1217" si="110">LEFT(N1154, SEARCH("/",N1154)-1)</f>
        <v>food</v>
      </c>
      <c r="R1154" t="str">
        <f t="shared" ref="R1154:R1217" si="111">RIGHT(N1154,LEN(N1154)-SEARCH("/",N1154))</f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0.625</v>
      </c>
      <c r="P1155" s="7">
        <f t="shared" si="109"/>
        <v>50</v>
      </c>
      <c r="Q1155" t="str">
        <f t="shared" si="110"/>
        <v>food</v>
      </c>
      <c r="R1155" t="str">
        <f t="shared" si="111"/>
        <v>food trucks</v>
      </c>
      <c r="S1155" s="13">
        <f t="shared" ref="S1155:S1218" si="112">(J1155/86400)+DATE(1970,1,1)</f>
        <v>42143.714178240742</v>
      </c>
      <c r="T1155" s="13">
        <f t="shared" ref="T1155:T1218" si="113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41792.214467592596</v>
      </c>
      <c r="T1167" s="13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41841.682314814811</v>
      </c>
      <c r="T1174" s="13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42409.776076388887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42152.288819444446</v>
      </c>
      <c r="T1204" s="13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42772.776076388887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E1218/D1218*100</f>
        <v>145.70000000000002</v>
      </c>
      <c r="P1218" s="7">
        <f t="shared" ref="P1218:P1281" si="115">E1218/L1218</f>
        <v>91.882882882882882</v>
      </c>
      <c r="Q1218" t="str">
        <f t="shared" ref="Q1218:Q1281" si="116">LEFT(N1218, SEARCH("/",N1218)-1)</f>
        <v>photography</v>
      </c>
      <c r="R1218" t="str">
        <f t="shared" ref="R1218:R1281" si="117">RIGHT(N1218,LEN(N1218)-SEARCH("/",N1218))</f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102.60000000000001</v>
      </c>
      <c r="P1219" s="7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3">
        <f t="shared" ref="S1219:S1282" si="118">(J1219/86400)+DATE(1970,1,1)</f>
        <v>42535.809490740736</v>
      </c>
      <c r="T1219" s="13">
        <f t="shared" ref="T1219:T1282" si="119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42633.461956018524</v>
      </c>
      <c r="T1221" s="13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41506.848032407404</v>
      </c>
      <c r="T1234" s="13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41355.825497685189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41774.59993055556</v>
      </c>
      <c r="T1247" s="13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41067.740868055553</v>
      </c>
      <c r="T1251" s="13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40921.919340277775</v>
      </c>
      <c r="T1258" s="13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42445.823055555556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E1282/D1282*100</f>
        <v>110.91186666666665</v>
      </c>
      <c r="P1282" s="7">
        <f t="shared" ref="P1282:P1345" si="121">E1282/L1282</f>
        <v>127.97523076923076</v>
      </c>
      <c r="Q1282" t="str">
        <f t="shared" ref="Q1282:Q1345" si="122">LEFT(N1282, SEARCH("/",N1282)-1)</f>
        <v>music</v>
      </c>
      <c r="R1282" t="str">
        <f t="shared" ref="R1282:R1345" si="123">RIGHT(N1282,LEN(N1282)-SEARCH("/",N1282))</f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110.71428571428572</v>
      </c>
      <c r="P1283" s="7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3">
        <f t="shared" ref="S1283:S1346" si="124">(J1283/86400)+DATE(1970,1,1)</f>
        <v>41463.743472222224</v>
      </c>
      <c r="T1283" s="13">
        <f t="shared" ref="T1283:T1346" si="125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41586.475173611107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42709.134780092594</v>
      </c>
      <c r="T1291" s="13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42458.680925925924</v>
      </c>
      <c r="T1300" s="13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42387.503229166672</v>
      </c>
      <c r="T1309" s="13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42393.961909722224</v>
      </c>
      <c r="T1318" s="13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41974.791990740741</v>
      </c>
      <c r="T1328" s="13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42172.816423611112</v>
      </c>
      <c r="T1344" s="13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E1346/D1346*100</f>
        <v>377.73333333333335</v>
      </c>
      <c r="P1346" s="7">
        <f t="shared" ref="P1346:P1409" si="127">E1346/L1346</f>
        <v>40.762589928057551</v>
      </c>
      <c r="Q1346" t="str">
        <f t="shared" ref="Q1346:Q1409" si="128">LEFT(N1346, SEARCH("/",N1346)-1)</f>
        <v>publishing</v>
      </c>
      <c r="R1346" t="str">
        <f t="shared" ref="R1346:R1409" si="129">RIGHT(N1346,LEN(N1346)-SEARCH("/",N1346))</f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125</v>
      </c>
      <c r="P1347" s="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3">
        <f t="shared" ref="S1347:S1410" si="130">(J1347/86400)+DATE(1970,1,1)</f>
        <v>41799.814340277779</v>
      </c>
      <c r="T1347" s="13">
        <f t="shared" ref="T1347:T1410" si="131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41963.506168981483</v>
      </c>
      <c r="T1350" s="13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41430.038888888885</v>
      </c>
      <c r="T1358" s="13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42568.759375000001</v>
      </c>
      <c r="T1380" s="13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42130.491620370369</v>
      </c>
      <c r="T1381" s="13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42087.803310185191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E1410/D1410*100</f>
        <v>7.1999999999999993</v>
      </c>
      <c r="P1410" s="7">
        <f t="shared" ref="P1410:P1473" si="133">E1410/L1410</f>
        <v>12</v>
      </c>
      <c r="Q1410" t="str">
        <f t="shared" ref="Q1410:Q1473" si="134">LEFT(N1410, SEARCH("/",N1410)-1)</f>
        <v>publishing</v>
      </c>
      <c r="R1410" t="str">
        <f t="shared" ref="R1410:R1473" si="135">RIGHT(N1410,LEN(N1410)-SEARCH("/",N1410))</f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7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3">
        <f t="shared" ref="S1411:S1474" si="136">(J1411/86400)+DATE(1970,1,1)</f>
        <v>41945.133506944447</v>
      </c>
      <c r="T1411" s="13">
        <f t="shared" ref="T1411:T1474" si="137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42074.060671296298</v>
      </c>
      <c r="T1431" s="13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41961.813518518524</v>
      </c>
      <c r="T1432" s="13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42040.829872685186</v>
      </c>
      <c r="T1441" s="13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40646.014456018514</v>
      </c>
      <c r="T1470" s="13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E1474/D1474*100</f>
        <v>138.70400000000001</v>
      </c>
      <c r="P1474" s="7">
        <f t="shared" ref="P1474:P1537" si="139">E1474/L1474</f>
        <v>103.20238095238095</v>
      </c>
      <c r="Q1474" t="str">
        <f t="shared" ref="Q1474:Q1537" si="140">LEFT(N1474, SEARCH("/",N1474)-1)</f>
        <v>publishing</v>
      </c>
      <c r="R1474" t="str">
        <f t="shared" ref="R1474:R1537" si="141">RIGHT(N1474,LEN(N1474)-SEARCH("/",N1474))</f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120.51600000000001</v>
      </c>
      <c r="P1475" s="7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3">
        <f t="shared" ref="S1475:S1538" si="142">(J1475/86400)+DATE(1970,1,1)</f>
        <v>40939.979618055557</v>
      </c>
      <c r="T1475" s="13">
        <f t="shared" ref="T1475:T1538" si="143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41500.72791666667</v>
      </c>
      <c r="T1476" s="13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41136.858055555553</v>
      </c>
      <c r="T1484" s="13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41411.866608796292</v>
      </c>
      <c r="T1495" s="13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40254.450335648144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41809.385162037041</v>
      </c>
      <c r="T1512" s="13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</v>
      </c>
      <c r="T1532" s="13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42221.674328703702</v>
      </c>
      <c r="T1536" s="13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E1538/D1538*100</f>
        <v>250.30841666666666</v>
      </c>
      <c r="P1538" s="7">
        <f t="shared" ref="P1538:P1601" si="145">E1538/L1538</f>
        <v>66.015406593406595</v>
      </c>
      <c r="Q1538" t="str">
        <f t="shared" ref="Q1538:Q1601" si="146">LEFT(N1538, SEARCH("/",N1538)-1)</f>
        <v>photography</v>
      </c>
      <c r="R1538" t="str">
        <f t="shared" ref="R1538:R1601" si="147">RIGHT(N1538,LEN(N1538)-SEARCH("/",N1538))</f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179.9</v>
      </c>
      <c r="P1539" s="7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3">
        <f t="shared" ref="S1539:S1602" si="148">(J1539/86400)+DATE(1970,1,1)</f>
        <v>42552.315127314811</v>
      </c>
      <c r="T1539" s="13">
        <f t="shared" ref="T1539:T1602" si="149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42705.91920138889</v>
      </c>
      <c r="T1541" s="13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42108.053229166668</v>
      </c>
      <c r="T1561" s="13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42144.769479166665</v>
      </c>
      <c r="T1573" s="13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41799.524259259255</v>
      </c>
      <c r="T1577" s="13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41054.847777777773</v>
      </c>
      <c r="T1579" s="13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40990.050069444442</v>
      </c>
      <c r="T1582" s="13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42069.104421296295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E1602/D1602*100</f>
        <v>7.3400000000000007</v>
      </c>
      <c r="P1602" s="7">
        <f t="shared" ref="P1602:P1665" si="151">E1602/L1602</f>
        <v>40.777777777777779</v>
      </c>
      <c r="Q1602" t="str">
        <f t="shared" ref="Q1602:Q1665" si="152">LEFT(N1602, SEARCH("/",N1602)-1)</f>
        <v>photography</v>
      </c>
      <c r="R1602" t="str">
        <f t="shared" ref="R1602:R1665" si="153">RIGHT(N1602,LEN(N1602)-SEARCH("/",N1602))</f>
        <v>places</v>
      </c>
      <c r="S1602" s="13">
        <f t="shared" si="148"/>
        <v>41791.057314814811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108.2492</v>
      </c>
      <c r="P1603" s="7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3">
        <f t="shared" ref="S1603:S1666" si="154">(J1603/86400)+DATE(1970,1,1)</f>
        <v>40638.092974537038</v>
      </c>
      <c r="T1603" s="13">
        <f t="shared" ref="T1603:T1666" si="155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41794.981122685189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41876.186180555553</v>
      </c>
      <c r="T1621" s="13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41950.294837962967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41579.847997685181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40750.340902777782</v>
      </c>
      <c r="T1634" s="13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41521.617361111115</v>
      </c>
      <c r="T1647" s="13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E1666/D1666*100</f>
        <v>122.40879999999999</v>
      </c>
      <c r="P1666" s="7">
        <f t="shared" ref="P1666:P1729" si="157">E1666/L1666</f>
        <v>34.384494382022467</v>
      </c>
      <c r="Q1666" t="str">
        <f t="shared" ref="Q1666:Q1729" si="158">LEFT(N1666, SEARCH("/",N1666)-1)</f>
        <v>music</v>
      </c>
      <c r="R1666" t="str">
        <f t="shared" ref="R1666:R1729" si="159">RIGHT(N1666,LEN(N1666)-SEARCH("/",N1666))</f>
        <v>pop</v>
      </c>
      <c r="S1666" s="13">
        <f t="shared" si="154"/>
        <v>40939.761782407411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119.45714285714286</v>
      </c>
      <c r="P1667" s="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3">
        <f t="shared" ref="S1667:S1730" si="160">(J1667/86400)+DATE(1970,1,1)</f>
        <v>40564.649456018517</v>
      </c>
      <c r="T1667" s="13">
        <f t="shared" ref="T1667:T1730" si="161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40845.149756944447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40313.930543981478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40973.726238425923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42795.701481481483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42805.032962962963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42187.281678240739</v>
      </c>
      <c r="T1705" s="13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41841.563819444447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42341.591296296298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42460.981921296298</v>
      </c>
      <c r="T1719" s="13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42044.927974537037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E1730/D1730*100</f>
        <v>68.400000000000006</v>
      </c>
      <c r="P1730" s="7">
        <f t="shared" ref="P1730:P1793" si="163">E1730/L1730</f>
        <v>122.14285714285714</v>
      </c>
      <c r="Q1730" t="str">
        <f t="shared" ref="Q1730:Q1793" si="164">LEFT(N1730, SEARCH("/",N1730)-1)</f>
        <v>music</v>
      </c>
      <c r="R1730" t="str">
        <f t="shared" ref="R1730:R1793" si="165">RIGHT(N1730,LEN(N1730)-SEARCH("/",N1730))</f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7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3">
        <f t="shared" ref="S1731:S1794" si="166">(J1731/86400)+DATE(1970,1,1)</f>
        <v>42471.052152777775</v>
      </c>
      <c r="T1731" s="13">
        <f t="shared" ref="T1731:T1794" si="167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42272.087766203702</v>
      </c>
      <c r="T1732" s="13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</v>
      </c>
      <c r="T1737" s="13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42175.948981481481</v>
      </c>
      <c r="T1739" s="13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42171.817384259259</v>
      </c>
      <c r="T1742" s="13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42710.876967592594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42292.435532407406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41905.979629629626</v>
      </c>
      <c r="T1773" s="13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41891.976388888885</v>
      </c>
      <c r="T1777" s="13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42493.600810185184</v>
      </c>
      <c r="T1782" s="13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42010.674513888887</v>
      </c>
      <c r="T1792" s="13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E1794/D1794*100</f>
        <v>61.124000000000002</v>
      </c>
      <c r="P1794" s="7">
        <f t="shared" ref="P1794:P1857" si="169">E1794/L1794</f>
        <v>109.93525179856115</v>
      </c>
      <c r="Q1794" t="str">
        <f t="shared" ref="Q1794:Q1857" si="170">LEFT(N1794, SEARCH("/",N1794)-1)</f>
        <v>photography</v>
      </c>
      <c r="R1794" t="str">
        <f t="shared" ref="R1794:R1857" si="171">RIGHT(N1794,LEN(N1794)-SEARCH("/",N1794))</f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1.3333333333333335</v>
      </c>
      <c r="P1795" s="7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3">
        <f t="shared" ref="S1795:S1858" si="172">(J1795/86400)+DATE(1970,1,1)</f>
        <v>41940.891666666663</v>
      </c>
      <c r="T1795" s="13">
        <f t="shared" ref="T1795:T1858" si="173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42018.071550925924</v>
      </c>
      <c r="T1805" s="13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42172.906678240739</v>
      </c>
      <c r="T1817" s="13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42065.084374999999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41634.797013888892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41626.916284722218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E1858/D1858*100</f>
        <v>101.25</v>
      </c>
      <c r="P1858" s="7">
        <f t="shared" ref="P1858:P1921" si="175">E1858/L1858</f>
        <v>53.289473684210527</v>
      </c>
      <c r="Q1858" t="str">
        <f t="shared" ref="Q1858:Q1921" si="176">LEFT(N1858, SEARCH("/",N1858)-1)</f>
        <v>music</v>
      </c>
      <c r="R1858" t="str">
        <f t="shared" ref="R1858:R1921" si="177">RIGHT(N1858,LEN(N1858)-SEARCH("/",N1858))</f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100</v>
      </c>
      <c r="P1859" s="7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3">
        <f t="shared" ref="S1859:S1922" si="178">(J1859/86400)+DATE(1970,1,1)</f>
        <v>41864.76866898148</v>
      </c>
      <c r="T1859" s="13">
        <f t="shared" ref="T1859:T1922" si="179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41655.70930555556</v>
      </c>
      <c r="T1862" s="13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42755.492754629631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41776.284780092596</v>
      </c>
      <c r="T1878" s="13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</v>
      </c>
      <c r="T1896" s="13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41680.583402777775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42113.875567129631</v>
      </c>
      <c r="T1921" s="13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E1922/D1922*100</f>
        <v>43.03</v>
      </c>
      <c r="P1922" s="7">
        <f t="shared" ref="P1922:P1985" si="181">E1922/L1922</f>
        <v>40.980952380952381</v>
      </c>
      <c r="Q1922" t="str">
        <f t="shared" ref="Q1922:Q1985" si="182">LEFT(N1922, SEARCH("/",N1922)-1)</f>
        <v>technology</v>
      </c>
      <c r="R1922" t="str">
        <f t="shared" ref="R1922:R1985" si="183">RIGHT(N1922,LEN(N1922)-SEARCH("/",N1922))</f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136.80000000000001</v>
      </c>
      <c r="P1923" s="7">
        <f t="shared" si="181"/>
        <v>54</v>
      </c>
      <c r="Q1923" t="str">
        <f t="shared" si="182"/>
        <v>music</v>
      </c>
      <c r="R1923" t="str">
        <f t="shared" si="183"/>
        <v>indie rock</v>
      </c>
      <c r="S1923" s="13">
        <f t="shared" ref="S1923:S1986" si="184">(J1923/86400)+DATE(1970,1,1)</f>
        <v>41074.221562500003</v>
      </c>
      <c r="T1923" s="13">
        <f t="shared" ref="T1923:T1986" si="185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</v>
      </c>
      <c r="T1930" s="13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40911.809872685189</v>
      </c>
      <c r="T1934" s="13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41773.932534722218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42157.251828703702</v>
      </c>
      <c r="T1947" s="13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41689.150011574078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41800.423043981486</v>
      </c>
      <c r="T1951" s="13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41179.098530092597</v>
      </c>
      <c r="T1959" s="13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41871.845601851848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E1986/D1986*100</f>
        <v>21.146666666666665</v>
      </c>
      <c r="P1986" s="7">
        <f t="shared" ref="P1986:P2049" si="187">E1986/L1986</f>
        <v>453.14285714285717</v>
      </c>
      <c r="Q1986" t="str">
        <f t="shared" ref="Q1986:Q2049" si="188">LEFT(N1986, SEARCH("/",N1986)-1)</f>
        <v>photography</v>
      </c>
      <c r="R1986" t="str">
        <f t="shared" ref="R1986:R2049" si="189">RIGHT(N1986,LEN(N1986)-SEARCH("/",N1986))</f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</v>
      </c>
      <c r="P1987" s="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3">
        <f t="shared" ref="S1987:S2050" si="190">(J1987/86400)+DATE(1970,1,1)</f>
        <v>42555.698738425926</v>
      </c>
      <c r="T1987" s="13">
        <f t="shared" ref="T1987:T2050" si="191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42413.433831018519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42329.588391203702</v>
      </c>
      <c r="T1995" s="13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41312.880775462967</v>
      </c>
      <c r="T2018" s="13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41737.097500000003</v>
      </c>
      <c r="T2022" s="13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42048.813877314809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41738.864803240736</v>
      </c>
      <c r="T2038" s="13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41578.927118055552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41069.088506944448</v>
      </c>
      <c r="T2047" s="13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E2050/D2050*100</f>
        <v>148.33229411764705</v>
      </c>
      <c r="P2050" s="7">
        <f t="shared" ref="P2050:P2113" si="193">E2050/L2050</f>
        <v>91.82989803350327</v>
      </c>
      <c r="Q2050" t="str">
        <f t="shared" ref="Q2050:Q2113" si="194">LEFT(N2050, SEARCH("/",N2050)-1)</f>
        <v>technology</v>
      </c>
      <c r="R2050" t="str">
        <f t="shared" ref="R2050:R2113" si="195">RIGHT(N2050,LEN(N2050)-SEARCH("/",N2050))</f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120.19070000000001</v>
      </c>
      <c r="P2051" s="7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3">
        <f t="shared" ref="S2051:S2114" si="196">(J2051/86400)+DATE(1970,1,1)</f>
        <v>41575.527349537035</v>
      </c>
      <c r="T2051" s="13">
        <f t="shared" ref="T2051:T2114" si="197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40395.714722222227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41299.381423611107</v>
      </c>
      <c r="T2092" s="13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40555.322662037041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40758.733483796299</v>
      </c>
      <c r="T2097" s="13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40818.584895833337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E2114/D2114*100</f>
        <v>100</v>
      </c>
      <c r="P2114" s="7">
        <f t="shared" ref="P2114:P2177" si="199">E2114/L2114</f>
        <v>27.272727272727273</v>
      </c>
      <c r="Q2114" t="str">
        <f t="shared" ref="Q2114:Q2177" si="200">LEFT(N2114, SEARCH("/",N2114)-1)</f>
        <v>music</v>
      </c>
      <c r="R2114" t="str">
        <f t="shared" ref="R2114:R2177" si="201">RIGHT(N2114,LEN(N2114)-SEARCH("/",N2114))</f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104.85714285714285</v>
      </c>
      <c r="P2115" s="7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3">
        <f t="shared" ref="S2115:S2178" si="202">(J2115/86400)+DATE(1970,1,1)</f>
        <v>41870.86546296296</v>
      </c>
      <c r="T2115" s="13">
        <f t="shared" ref="T2115:T2178" si="203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40464.028182870374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42045.505358796298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41156.96334490741</v>
      </c>
      <c r="T2137" s="13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42520.847384259258</v>
      </c>
      <c r="T2153" s="13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40710.731180555558</v>
      </c>
      <c r="T2161" s="13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42240.852534722224</v>
      </c>
      <c r="T2163" s="13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42082.580092592594</v>
      </c>
      <c r="T2174" s="13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E2178/D2178*100</f>
        <v>126.02</v>
      </c>
      <c r="P2178" s="7">
        <f t="shared" ref="P2178:P2241" si="205">E2178/L2178</f>
        <v>88.74647887323944</v>
      </c>
      <c r="Q2178" t="str">
        <f t="shared" ref="Q2178:Q2241" si="206">LEFT(N2178, SEARCH("/",N2178)-1)</f>
        <v>music</v>
      </c>
      <c r="R2178" t="str">
        <f t="shared" ref="R2178:R2241" si="207">RIGHT(N2178,LEN(N2178)-SEARCH("/",N2178))</f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100.12</v>
      </c>
      <c r="P2179" s="7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3">
        <f t="shared" ref="S2179:S2242" si="208">(J2179/86400)+DATE(1970,1,1)</f>
        <v>42502.250775462962</v>
      </c>
      <c r="T2179" s="13">
        <f t="shared" ref="T2179:T2242" si="209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42745.365474537037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41319.349988425922</v>
      </c>
      <c r="T2187" s="13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41276.846817129626</v>
      </c>
      <c r="T2203" s="13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41031.821631944447</v>
      </c>
      <c r="T2207" s="13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</v>
      </c>
      <c r="T2218" s="13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42331.378923611112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E2242/D2242*100</f>
        <v>270.68</v>
      </c>
      <c r="P2242" s="7">
        <f t="shared" ref="P2242:P2305" si="211">E2242/L2242</f>
        <v>140.97916666666666</v>
      </c>
      <c r="Q2242" t="str">
        <f t="shared" ref="Q2242:Q2305" si="212">LEFT(N2242, SEARCH("/",N2242)-1)</f>
        <v>games</v>
      </c>
      <c r="R2242" t="str">
        <f t="shared" ref="R2242:R2305" si="213">RIGHT(N2242,LEN(N2242)-SEARCH("/",N2242))</f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806.4</v>
      </c>
      <c r="P2243" s="7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3">
        <f t="shared" ref="S2243:S2306" si="214">(J2243/86400)+DATE(1970,1,1)</f>
        <v>42766.827546296292</v>
      </c>
      <c r="T2243" s="13">
        <f t="shared" ref="T2243:T2306" si="215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41336.703298611115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42776.082349537042</v>
      </c>
      <c r="T2270" s="13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42315.699490740742</v>
      </c>
      <c r="T2274" s="13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41965.616655092592</v>
      </c>
      <c r="T2277" s="13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42338.709108796298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42020.806701388894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41059.185682870375</v>
      </c>
      <c r="T2287" s="13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E2306/D2306*100</f>
        <v>100.70033333333335</v>
      </c>
      <c r="P2306" s="7">
        <f t="shared" ref="P2306:P2369" si="217">E2306/L2306</f>
        <v>53.469203539823013</v>
      </c>
      <c r="Q2306" t="str">
        <f t="shared" ref="Q2306:Q2369" si="218">LEFT(N2306, SEARCH("/",N2306)-1)</f>
        <v>music</v>
      </c>
      <c r="R2306" t="str">
        <f t="shared" ref="R2306:R2369" si="219">RIGHT(N2306,LEN(N2306)-SEARCH("/",N2306))</f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101.22777777777779</v>
      </c>
      <c r="P2307" s="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3">
        <f t="shared" ref="S2307:S2370" si="220">(J2307/86400)+DATE(1970,1,1)</f>
        <v>41834.695277777777</v>
      </c>
      <c r="T2307" s="13">
        <f t="shared" ref="T2307:T2370" si="221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41004.802465277782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42804.895474537036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42807.755173611113</v>
      </c>
      <c r="T2325" s="13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41842.917129629626</v>
      </c>
      <c r="T2329" s="13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42139.781678240739</v>
      </c>
      <c r="T2330" s="13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41789.89680555556</v>
      </c>
      <c r="T2340" s="13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42577.607361111106</v>
      </c>
      <c r="T2349" s="13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42096.918240740742</v>
      </c>
      <c r="T2357" s="13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42264.620115740741</v>
      </c>
      <c r="T2359" s="13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E2370/D2370*100</f>
        <v>0.25</v>
      </c>
      <c r="P2370" s="7">
        <f t="shared" ref="P2370:P2433" si="223">E2370/L2370</f>
        <v>50</v>
      </c>
      <c r="Q2370" t="str">
        <f t="shared" ref="Q2370:Q2433" si="224">LEFT(N2370, SEARCH("/",N2370)-1)</f>
        <v>technology</v>
      </c>
      <c r="R2370" t="str">
        <f t="shared" ref="R2370:R2433" si="225">RIGHT(N2370,LEN(N2370)-SEARCH("/",N2370))</f>
        <v>web</v>
      </c>
      <c r="S2370" s="13">
        <f t="shared" si="220"/>
        <v>42063.721817129626</v>
      </c>
      <c r="T2370" s="13">
        <f t="shared" si="22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7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3">
        <f t="shared" ref="S2371:S2434" si="226">(J2371/86400)+DATE(1970,1,1)</f>
        <v>42380.812627314815</v>
      </c>
      <c r="T2371" s="13">
        <f t="shared" ref="T2371:T2434" si="227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42215.662314814814</v>
      </c>
      <c r="T2375" s="13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42017.843287037038</v>
      </c>
      <c r="T2376" s="13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42399.882615740746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41993.738298611112</v>
      </c>
      <c r="T2421" s="13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42164.170046296298</v>
      </c>
      <c r="T2428" s="13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42412.318668981483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E2434/D2434*100</f>
        <v>1.4285714285714287E-2</v>
      </c>
      <c r="P2434" s="7">
        <f t="shared" ref="P2434:P2497" si="229">E2434/L2434</f>
        <v>1</v>
      </c>
      <c r="Q2434" t="str">
        <f t="shared" ref="Q2434:Q2497" si="230">LEFT(N2434, SEARCH("/",N2434)-1)</f>
        <v>food</v>
      </c>
      <c r="R2434" t="str">
        <f t="shared" ref="R2434:R2497" si="231">RIGHT(N2434,LEN(N2434)-SEARCH("/",N2434))</f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7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3">
        <f t="shared" ref="S2435:S2498" si="232">(J2435/86400)+DATE(1970,1,1)</f>
        <v>42397.89980324074</v>
      </c>
      <c r="T2435" s="13">
        <f t="shared" ref="T2435:T2498" si="233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42180.186041666668</v>
      </c>
      <c r="T2436" s="13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42252.277615740742</v>
      </c>
      <c r="T2437" s="13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42383.899456018524</v>
      </c>
      <c r="T2442" s="13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42052.666990740741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42770.201481481483</v>
      </c>
      <c r="T2456" s="13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41174.154178240744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40310.287673611107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41023.227731481486</v>
      </c>
      <c r="T2492" s="13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41022.645185185189</v>
      </c>
      <c r="T2496" s="13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E2498/D2498*100</f>
        <v>100</v>
      </c>
      <c r="P2498" s="7">
        <f t="shared" ref="P2498:P2561" si="235">E2498/L2498</f>
        <v>600</v>
      </c>
      <c r="Q2498" t="str">
        <f t="shared" ref="Q2498:Q2561" si="236">LEFT(N2498, SEARCH("/",N2498)-1)</f>
        <v>music</v>
      </c>
      <c r="R2498" t="str">
        <f t="shared" ref="R2498:R2561" si="237">RIGHT(N2498,LEN(N2498)-SEARCH("/",N2498))</f>
        <v>indie rock</v>
      </c>
      <c r="S2498" s="13">
        <f t="shared" si="232"/>
        <v>41327.996435185181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112.7715</v>
      </c>
      <c r="P2499" s="7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3">
        <f t="shared" ref="S2499:S2562" si="238">(J2499/86400)+DATE(1970,1,1)</f>
        <v>40730.878912037035</v>
      </c>
      <c r="T2499" s="13">
        <f t="shared" ref="T2499:T2562" si="239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41226.648576388892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41053.772858796292</v>
      </c>
      <c r="T2502" s="13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42244.776666666672</v>
      </c>
      <c r="T2503" s="13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42078.997361111113</v>
      </c>
      <c r="T2512" s="13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41058.844571759255</v>
      </c>
      <c r="T2527" s="13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40127.700370370367</v>
      </c>
      <c r="T2536" s="13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41483.449282407411</v>
      </c>
      <c r="T2543" s="13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42027.138171296298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41524.858553240745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42618.625428240739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41113.199155092589</v>
      </c>
      <c r="T2555" s="13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42093.860023148147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E2562/D2562*100</f>
        <v>100.1</v>
      </c>
      <c r="P2562" s="7">
        <f t="shared" ref="P2562:P2625" si="241">E2562/L2562</f>
        <v>143</v>
      </c>
      <c r="Q2562" t="str">
        <f t="shared" ref="Q2562:Q2625" si="242">LEFT(N2562, SEARCH("/",N2562)-1)</f>
        <v>music</v>
      </c>
      <c r="R2562" t="str">
        <f t="shared" ref="R2562:R2625" si="243">RIGHT(N2562,LEN(N2562)-SEARCH("/",N2562))</f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7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3">
        <f t="shared" ref="S2563:S2626" si="244">(J2563/86400)+DATE(1970,1,1)</f>
        <v>42260.528807870374</v>
      </c>
      <c r="T2563" s="13">
        <f t="shared" ref="T2563:T2626" si="245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41986.108726851853</v>
      </c>
      <c r="T2577" s="13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42238.022905092592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42140.173252314809</v>
      </c>
      <c r="T2586" s="13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42089.845208333332</v>
      </c>
      <c r="T2595" s="13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41150.902187500003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41726.712754629625</v>
      </c>
      <c r="T2608" s="13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42115.747546296298</v>
      </c>
      <c r="T2623" s="13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E2626/D2626*100</f>
        <v>1379.4206249999997</v>
      </c>
      <c r="P2626" s="7">
        <f t="shared" ref="P2626:P2689" si="247">E2626/L2626</f>
        <v>31.820544982698959</v>
      </c>
      <c r="Q2626" t="str">
        <f t="shared" ref="Q2626:Q2689" si="248">LEFT(N2626, SEARCH("/",N2626)-1)</f>
        <v>technology</v>
      </c>
      <c r="R2626" t="str">
        <f t="shared" ref="R2626:R2689" si="249">RIGHT(N2626,LEN(N2626)-SEARCH("/",N2626))</f>
        <v>space exploration</v>
      </c>
      <c r="S2626" s="13">
        <f t="shared" si="244"/>
        <v>41144.421550925923</v>
      </c>
      <c r="T2626" s="13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956</v>
      </c>
      <c r="P2627" s="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3">
        <f t="shared" ref="S2627:S2690" si="250">(J2627/86400)+DATE(1970,1,1)</f>
        <v>42658.810277777782</v>
      </c>
      <c r="T2627" s="13">
        <f t="shared" ref="T2627:T2690" si="251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42612.656493055554</v>
      </c>
      <c r="T2636" s="13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42689.582349537042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42327.805659722224</v>
      </c>
      <c r="T2653" s="13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42055.600995370369</v>
      </c>
      <c r="T2656" s="13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42767.688518518524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42551.884189814809</v>
      </c>
      <c r="T2660" s="13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42082.069560185184</v>
      </c>
      <c r="T2661" s="13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42275.58871527778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42319.035833333328</v>
      </c>
      <c r="T2671" s="13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41962.749027777776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41793.029432870375</v>
      </c>
      <c r="T2679" s="13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41820.914641203708</v>
      </c>
      <c r="T2686" s="13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E2690/D2690*100</f>
        <v>0.14799999999999999</v>
      </c>
      <c r="P2690" s="7">
        <f t="shared" ref="P2690:P2753" si="253">E2690/L2690</f>
        <v>5.2857142857142856</v>
      </c>
      <c r="Q2690" t="str">
        <f t="shared" ref="Q2690:Q2753" si="254">LEFT(N2690, SEARCH("/",N2690)-1)</f>
        <v>food</v>
      </c>
      <c r="R2690" t="str">
        <f t="shared" ref="R2690:R2753" si="255">RIGHT(N2690,LEN(N2690)-SEARCH("/",N2690))</f>
        <v>food trucks</v>
      </c>
      <c r="S2690" s="13">
        <f t="shared" si="250"/>
        <v>42028.11886574074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2.8571428571428571E-3</v>
      </c>
      <c r="P2691" s="7">
        <f t="shared" si="253"/>
        <v>1</v>
      </c>
      <c r="Q2691" t="str">
        <f t="shared" si="254"/>
        <v>food</v>
      </c>
      <c r="R2691" t="str">
        <f t="shared" si="255"/>
        <v>food trucks</v>
      </c>
      <c r="S2691" s="13">
        <f t="shared" ref="S2691:S2754" si="256">(J2691/86400)+DATE(1970,1,1)</f>
        <v>42551.961689814816</v>
      </c>
      <c r="T2691" s="13">
        <f t="shared" ref="T2691:T2754" si="257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41870.874675925923</v>
      </c>
      <c r="T2702" s="13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41780.745254629626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41934.914918981478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42655.465891203705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41044.648113425923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41078.899826388893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41747.887060185181</v>
      </c>
      <c r="T2753" s="13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E2754/D2754*100</f>
        <v>11.458333333333332</v>
      </c>
      <c r="P2754" s="7">
        <f t="shared" ref="P2754:P2817" si="259">E2754/L2754</f>
        <v>39.285714285714285</v>
      </c>
      <c r="Q2754" t="str">
        <f t="shared" ref="Q2754:Q2817" si="260">LEFT(N2754, SEARCH("/",N2754)-1)</f>
        <v>publishing</v>
      </c>
      <c r="R2754" t="str">
        <f t="shared" ref="R2754:R2817" si="261">RIGHT(N2754,LEN(N2754)-SEARCH("/",N2754))</f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19</v>
      </c>
      <c r="P2755" s="7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3">
        <f t="shared" ref="S2755:S2818" si="262">(J2755/86400)+DATE(1970,1,1)</f>
        <v>41117.900729166664</v>
      </c>
      <c r="T2755" s="13">
        <f t="shared" ref="T2755:T2818" si="263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41863.636006944442</v>
      </c>
      <c r="T2756" s="13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41620.900474537033</v>
      </c>
      <c r="T2758" s="13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40736.668032407411</v>
      </c>
      <c r="T2768" s="13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41745.826273148152</v>
      </c>
      <c r="T2771" s="13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42550.701886574076</v>
      </c>
      <c r="T2790" s="13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E2818/D2818*100</f>
        <v>141.56666666666666</v>
      </c>
      <c r="P2818" s="7">
        <f t="shared" ref="P2818:P2881" si="265">E2818/L2818</f>
        <v>25.130177514792898</v>
      </c>
      <c r="Q2818" t="str">
        <f t="shared" ref="Q2818:Q2881" si="266">LEFT(N2818, SEARCH("/",N2818)-1)</f>
        <v>theater</v>
      </c>
      <c r="R2818" t="str">
        <f t="shared" ref="R2818:R2881" si="267">RIGHT(N2818,LEN(N2818)-SEARCH("/",N2818))</f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130</v>
      </c>
      <c r="P2819" s="7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3">
        <f t="shared" ref="S2819:S2882" si="268">(J2819/86400)+DATE(1970,1,1)</f>
        <v>42023.634976851856</v>
      </c>
      <c r="T2819" s="13">
        <f t="shared" ref="T2819:T2882" si="269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42291.739548611113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42480.80064814815</v>
      </c>
      <c r="T2862" s="13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42672.955138888894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E2882/D2882*100</f>
        <v>23.333333333333332</v>
      </c>
      <c r="P2882" s="7">
        <f t="shared" ref="P2882:P2945" si="271">E2882/L2882</f>
        <v>96.551724137931032</v>
      </c>
      <c r="Q2882" t="str">
        <f t="shared" ref="Q2882:Q2945" si="272">LEFT(N2882, SEARCH("/",N2882)-1)</f>
        <v>theater</v>
      </c>
      <c r="R2882" t="str">
        <f t="shared" ref="R2882:R2945" si="273">RIGHT(N2882,LEN(N2882)-SEARCH("/",N2882))</f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7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3">
        <f t="shared" ref="S2883:S2946" si="274">(J2883/86400)+DATE(1970,1,1)</f>
        <v>41916.597638888888</v>
      </c>
      <c r="T2883" s="13">
        <f t="shared" ref="T2883:T2946" si="275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42444.877743055556</v>
      </c>
      <c r="T2909" s="13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42499.73170138889</v>
      </c>
      <c r="T2910" s="13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41863.584120370375</v>
      </c>
      <c r="T2927" s="13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E2946/D2946*100</f>
        <v>1</v>
      </c>
      <c r="P2946" s="7">
        <f t="shared" ref="P2946:P3009" si="277">E2946/L2946</f>
        <v>100</v>
      </c>
      <c r="Q2946" t="str">
        <f t="shared" ref="Q2946:Q3009" si="278">LEFT(N2946, SEARCH("/",N2946)-1)</f>
        <v>theater</v>
      </c>
      <c r="R2946" t="str">
        <f t="shared" ref="R2946:R3009" si="279">RIGHT(N2946,LEN(N2946)-SEARCH("/",N2946))</f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7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3">
        <f t="shared" ref="S2947:S3010" si="280">(J2947/86400)+DATE(1970,1,1)</f>
        <v>42118.139583333337</v>
      </c>
      <c r="T2947" s="13">
        <f t="shared" ref="T2947:T3010" si="281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42654.973703703705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</v>
      </c>
      <c r="T2990" s="13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42090.912499999999</v>
      </c>
      <c r="T2998" s="13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41957.756840277776</v>
      </c>
      <c r="T3008" s="13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E3010/D3010*100</f>
        <v>101.16666666666667</v>
      </c>
      <c r="P3010" s="7">
        <f t="shared" ref="P3010:P3073" si="283">E3010/L3010</f>
        <v>116.73076923076923</v>
      </c>
      <c r="Q3010" t="str">
        <f t="shared" ref="Q3010:Q3073" si="284">LEFT(N3010, SEARCH("/",N3010)-1)</f>
        <v>theater</v>
      </c>
      <c r="R3010" t="str">
        <f t="shared" ref="R3010:R3073" si="285">RIGHT(N3010,LEN(N3010)-SEARCH("/",N3010))</f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119.756</v>
      </c>
      <c r="P3011" s="7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3">
        <f t="shared" ref="S3011:S3074" si="286">(J3011/86400)+DATE(1970,1,1)</f>
        <v>41939.569907407407</v>
      </c>
      <c r="T3011" s="13">
        <f t="shared" ref="T3011:T3074" si="287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41920.123611111107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42163.298333333332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42121.675763888888</v>
      </c>
      <c r="T3025" s="13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41975.901180555556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42744.416030092594</v>
      </c>
      <c r="T3053" s="13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42630.922893518524</v>
      </c>
      <c r="T3065" s="13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E3074/D3074*100</f>
        <v>1.6666666666666666E-2</v>
      </c>
      <c r="P3074" s="7">
        <f t="shared" ref="P3074:P3137" si="289">E3074/L3074</f>
        <v>1</v>
      </c>
      <c r="Q3074" t="str">
        <f t="shared" ref="Q3074:Q3137" si="290">LEFT(N3074, SEARCH("/",N3074)-1)</f>
        <v>theater</v>
      </c>
      <c r="R3074" t="str">
        <f t="shared" ref="R3074:R3137" si="291">RIGHT(N3074,LEN(N3074)-SEARCH("/",N3074))</f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2.3035714285714284E-2</v>
      </c>
      <c r="P3075" s="7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3">
        <f t="shared" ref="S3075:S3138" si="292">(J3075/86400)+DATE(1970,1,1)</f>
        <v>42111.684027777781</v>
      </c>
      <c r="T3075" s="13">
        <f t="shared" ref="T3075:T3138" si="293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42409.571284722224</v>
      </c>
      <c r="T3076" s="13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42551.102314814816</v>
      </c>
      <c r="T3077" s="13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42246.883784722224</v>
      </c>
      <c r="T3087" s="13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41760.909039351856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42241.429120370369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42128.814247685186</v>
      </c>
      <c r="T3109" s="13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41885.595138888893</v>
      </c>
      <c r="T3113" s="13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42509.374537037038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42435.942083333328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42427.018078703702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42800.720127314809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E3138/D3138*100</f>
        <v>127.8</v>
      </c>
      <c r="P3138" s="7">
        <f t="shared" ref="P3138:P3201" si="295">E3138/L3138</f>
        <v>29.045454545454547</v>
      </c>
      <c r="Q3138" t="str">
        <f t="shared" ref="Q3138:Q3201" si="296">LEFT(N3138, SEARCH("/",N3138)-1)</f>
        <v>theater</v>
      </c>
      <c r="R3138" t="str">
        <f t="shared" ref="R3138:R3201" si="297">RIGHT(N3138,LEN(N3138)-SEARCH("/",N3138))</f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3.3333333333333335</v>
      </c>
      <c r="P3139" s="7">
        <f t="shared" si="295"/>
        <v>50</v>
      </c>
      <c r="Q3139" t="str">
        <f t="shared" si="296"/>
        <v>theater</v>
      </c>
      <c r="R3139" t="str">
        <f t="shared" si="297"/>
        <v>plays</v>
      </c>
      <c r="S3139" s="13">
        <f t="shared" ref="S3139:S3202" si="298">(J3139/86400)+DATE(1970,1,1)</f>
        <v>42807.885057870371</v>
      </c>
      <c r="T3139" s="13">
        <f t="shared" ref="T3139:T3202" si="299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41447.839722222227</v>
      </c>
      <c r="T3160" s="13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41766.805729166663</v>
      </c>
      <c r="T3166" s="13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41878.878379629634</v>
      </c>
      <c r="T3175" s="13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41858.761782407411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E3202/D3202*100</f>
        <v>2E-3</v>
      </c>
      <c r="P3202" s="7">
        <f t="shared" ref="P3202:P3265" si="301">E3202/L3202</f>
        <v>1</v>
      </c>
      <c r="Q3202" t="str">
        <f t="shared" ref="Q3202:Q3265" si="302">LEFT(N3202, SEARCH("/",N3202)-1)</f>
        <v>theater</v>
      </c>
      <c r="R3202" t="str">
        <f t="shared" ref="R3202:R3265" si="303">RIGHT(N3202,LEN(N3202)-SEARCH("/",N3202))</f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</v>
      </c>
      <c r="P3203" s="7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3">
        <f t="shared" ref="S3203:S3266" si="304">(J3203/86400)+DATE(1970,1,1)</f>
        <v>41861.767094907409</v>
      </c>
      <c r="T3203" s="13">
        <f t="shared" ref="T3203:T3266" si="305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41778.637245370366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42206.835370370369</v>
      </c>
      <c r="T3225" s="13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41898.168124999997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E3266/D3266*100</f>
        <v>103</v>
      </c>
      <c r="P3266" s="7">
        <f t="shared" ref="P3266:P3329" si="307">E3266/L3266</f>
        <v>52.551020408163268</v>
      </c>
      <c r="Q3266" t="str">
        <f t="shared" ref="Q3266:Q3329" si="308">LEFT(N3266, SEARCH("/",N3266)-1)</f>
        <v>theater</v>
      </c>
      <c r="R3266" t="str">
        <f t="shared" ref="R3266:R3329" si="309">RIGHT(N3266,LEN(N3266)-SEARCH("/",N3266))</f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164</v>
      </c>
      <c r="P3267" s="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3">
        <f t="shared" ref="S3267:S3330" si="310">(J3267/86400)+DATE(1970,1,1)</f>
        <v>42311.711979166663</v>
      </c>
      <c r="T3267" s="13">
        <f t="shared" ref="T3267:T3330" si="311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42136.536134259259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42137.395798611113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41931.682939814811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42431.102534722224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42538.735833333332</v>
      </c>
      <c r="T3303" s="13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42466.303715277776</v>
      </c>
      <c r="T3317" s="13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42499.039629629631</v>
      </c>
      <c r="T3319" s="13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E3330/D3330*100</f>
        <v>146.38888888888889</v>
      </c>
      <c r="P3330" s="7">
        <f t="shared" ref="P3330:P3393" si="313">E3330/L3330</f>
        <v>292.77777777777777</v>
      </c>
      <c r="Q3330" t="str">
        <f t="shared" ref="Q3330:Q3393" si="314">LEFT(N3330, SEARCH("/",N3330)-1)</f>
        <v>theater</v>
      </c>
      <c r="R3330" t="str">
        <f t="shared" ref="R3330:R3393" si="315">RIGHT(N3330,LEN(N3330)-SEARCH("/",N3330))</f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116.8</v>
      </c>
      <c r="P3331" s="7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3">
        <f t="shared" ref="S3331:S3394" si="316">(J3331/86400)+DATE(1970,1,1)</f>
        <v>41837.323009259257</v>
      </c>
      <c r="T3331" s="13">
        <f t="shared" ref="T3331:T3394" si="317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42437.398680555554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42062.296412037038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42321.101759259254</v>
      </c>
      <c r="T3367" s="13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42053.732627314814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41937.953449074077</v>
      </c>
      <c r="T3382" s="13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41947.762592592597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41815.774826388893</v>
      </c>
      <c r="T3392" s="13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E3394/D3394*100</f>
        <v>100</v>
      </c>
      <c r="P3394" s="7">
        <f t="shared" ref="P3394:P3457" si="319">E3394/L3394</f>
        <v>41.666666666666664</v>
      </c>
      <c r="Q3394" t="str">
        <f t="shared" ref="Q3394:Q3457" si="320">LEFT(N3394, SEARCH("/",N3394)-1)</f>
        <v>theater</v>
      </c>
      <c r="R3394" t="str">
        <f t="shared" ref="R3394:R3457" si="321">RIGHT(N3394,LEN(N3394)-SEARCH("/",N3394))</f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105.80000000000001</v>
      </c>
      <c r="P3395" s="7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3">
        <f t="shared" ref="S3395:S3458" si="322">(J3395/86400)+DATE(1970,1,1)</f>
        <v>41923.921643518523</v>
      </c>
      <c r="T3395" s="13">
        <f t="shared" ref="T3395:T3458" si="323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42140.712314814809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41764.446631944447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41941.752037037033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42544.814328703702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41800.380428240736</v>
      </c>
      <c r="T3436" s="13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42100.927858796298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42124.841111111113</v>
      </c>
      <c r="T3444" s="13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E3458/D3458*100</f>
        <v>191.3</v>
      </c>
      <c r="P3458" s="7">
        <f t="shared" ref="P3458:P3521" si="325">E3458/L3458</f>
        <v>358.6875</v>
      </c>
      <c r="Q3458" t="str">
        <f t="shared" ref="Q3458:Q3521" si="326">LEFT(N3458, SEARCH("/",N3458)-1)</f>
        <v>theater</v>
      </c>
      <c r="R3458" t="str">
        <f t="shared" ref="R3458:R3521" si="327">RIGHT(N3458,LEN(N3458)-SEARCH("/",N3458))</f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140.19999999999999</v>
      </c>
      <c r="P3459" s="7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3">
        <f t="shared" ref="S3459:S3522" si="328">(J3459/86400)+DATE(1970,1,1)</f>
        <v>42016.706678240742</v>
      </c>
      <c r="T3459" s="13">
        <f t="shared" ref="T3459:T3522" si="329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41852.527222222227</v>
      </c>
      <c r="T3462" s="13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42605.765381944446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41841.820486111115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42053.916921296295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41781.855092592596</v>
      </c>
      <c r="T3481" s="13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41989.247546296298</v>
      </c>
      <c r="T3483" s="13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41915.762835648144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42511.741944444446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42419.919421296298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41794.817523148144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E3522/D3522*100</f>
        <v>100.75</v>
      </c>
      <c r="P3522" s="7">
        <f t="shared" ref="P3522:P3585" si="331">E3522/L3522</f>
        <v>95.952380952380949</v>
      </c>
      <c r="Q3522" t="str">
        <f t="shared" ref="Q3522:Q3585" si="332">LEFT(N3522, SEARCH("/",N3522)-1)</f>
        <v>theater</v>
      </c>
      <c r="R3522" t="str">
        <f t="shared" ref="R3522:R3585" si="333">RIGHT(N3522,LEN(N3522)-SEARCH("/",N3522))</f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169.42857142857144</v>
      </c>
      <c r="P3523" s="7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3">
        <f t="shared" ref="S3523:S3586" si="334">(J3523/86400)+DATE(1970,1,1)</f>
        <v>41881.361342592594</v>
      </c>
      <c r="T3523" s="13">
        <f t="shared" ref="T3523:T3586" si="335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42248.640162037038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41923.354351851856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42115.889652777776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42236.623252314814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41976.331979166665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41926.942685185189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E3586/D3586*100</f>
        <v>115.5</v>
      </c>
      <c r="P3586" s="7">
        <f t="shared" ref="P3586:P3649" si="337">E3586/L3586</f>
        <v>30.9375</v>
      </c>
      <c r="Q3586" t="str">
        <f t="shared" ref="Q3586:Q3649" si="338">LEFT(N3586, SEARCH("/",N3586)-1)</f>
        <v>theater</v>
      </c>
      <c r="R3586" t="str">
        <f t="shared" ref="R3586:R3649" si="339">RIGHT(N3586,LEN(N3586)-SEARCH("/",N3586))</f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119.11764705882352</v>
      </c>
      <c r="P3587" s="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3">
        <f t="shared" ref="S3587:S3650" si="340">(J3587/86400)+DATE(1970,1,1)</f>
        <v>41964.716319444444</v>
      </c>
      <c r="T3587" s="13">
        <f t="shared" ref="T3587:T3650" si="341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42506.709374999999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42429.991724537038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41789.726979166662</v>
      </c>
      <c r="T3614" s="13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42661.132245370369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42545.774189814816</v>
      </c>
      <c r="T3626" s="13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42226.694780092592</v>
      </c>
      <c r="T3638" s="13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41899.627071759256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E3650/D3650*100</f>
        <v>100.38249999999999</v>
      </c>
      <c r="P3650" s="7">
        <f t="shared" ref="P3650:P3713" si="343">E3650/L3650</f>
        <v>550.04109589041093</v>
      </c>
      <c r="Q3650" t="str">
        <f t="shared" ref="Q3650:Q3713" si="344">LEFT(N3650, SEARCH("/",N3650)-1)</f>
        <v>theater</v>
      </c>
      <c r="R3650" t="str">
        <f t="shared" ref="R3650:R3713" si="345">RIGHT(N3650,LEN(N3650)-SEARCH("/",N3650))</f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104</v>
      </c>
      <c r="P3651" s="7">
        <f t="shared" si="343"/>
        <v>97.5</v>
      </c>
      <c r="Q3651" t="str">
        <f t="shared" si="344"/>
        <v>theater</v>
      </c>
      <c r="R3651" t="str">
        <f t="shared" si="345"/>
        <v>plays</v>
      </c>
      <c r="S3651" s="13">
        <f t="shared" ref="S3651:S3714" si="346">(J3651/86400)+DATE(1970,1,1)</f>
        <v>41780.712893518517</v>
      </c>
      <c r="T3651" s="13">
        <f t="shared" ref="T3651:T3714" si="347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42737.910138888888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42499.629849537036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42173.970127314809</v>
      </c>
      <c r="T3669" s="13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41802.574282407411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42627.454097222224</v>
      </c>
      <c r="T3682" s="13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41940.598182870366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41810.142199074078</v>
      </c>
      <c r="T3710" s="13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E3714/D3714*100</f>
        <v>153.73333333333335</v>
      </c>
      <c r="P3714" s="7">
        <f t="shared" ref="P3714:P3777" si="349">E3714/L3714</f>
        <v>110.86538461538461</v>
      </c>
      <c r="Q3714" t="str">
        <f t="shared" ref="Q3714:Q3777" si="350">LEFT(N3714, SEARCH("/",N3714)-1)</f>
        <v>theater</v>
      </c>
      <c r="R3714" t="str">
        <f t="shared" ref="R3714:R3777" si="351">RIGHT(N3714,LEN(N3714)-SEARCH("/",N3714))</f>
        <v>plays</v>
      </c>
      <c r="S3714" s="13">
        <f t="shared" si="346"/>
        <v>42134.172071759254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101.49999999999999</v>
      </c>
      <c r="P3715" s="7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3">
        <f t="shared" ref="S3715:S3778" si="352">(J3715/86400)+DATE(1970,1,1)</f>
        <v>42505.738032407404</v>
      </c>
      <c r="T3715" s="13">
        <f t="shared" ref="T3715:T3778" si="353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42118.556331018517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41943.753032407403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42465.491435185184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42462.140868055554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41831.697939814811</v>
      </c>
      <c r="T3747" s="13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41747.471504629633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42656.005173611113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2" si="354">E3778/D3778*100</f>
        <v>106.71250000000001</v>
      </c>
      <c r="P3778" s="7">
        <f t="shared" ref="P3778:P3842" si="355">E3778/L3778</f>
        <v>90.819148936170208</v>
      </c>
      <c r="Q3778" t="str">
        <f t="shared" ref="Q3778:Q3842" si="356">LEFT(N3778, SEARCH("/",N3778)-1)</f>
        <v>theater</v>
      </c>
      <c r="R3778" t="str">
        <f t="shared" ref="R3778:R3842" si="357">RIGHT(N3778,LEN(N3778)-SEARCH("/",N3778))</f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143.19999999999999</v>
      </c>
      <c r="P3779" s="7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3">
        <f t="shared" ref="S3779:S3842" si="358">(J3779/86400)+DATE(1970,1,1)</f>
        <v>41887.111354166671</v>
      </c>
      <c r="T3779" s="13">
        <f t="shared" ref="T3779:T3842" si="359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42546.862233796295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41831.722777777773</v>
      </c>
      <c r="T3800" s="13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41963.872361111113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42155.142638888894</v>
      </c>
      <c r="T3841" s="13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" si="360">E3843/D3843*100</f>
        <v>8.7200000000000006</v>
      </c>
      <c r="P3843" s="7">
        <f t="shared" ref="P3843" si="361">E3843/L3843</f>
        <v>25.647058823529413</v>
      </c>
      <c r="Q3843" t="str">
        <f t="shared" ref="Q3843:Q3846" si="362">LEFT(N3843, SEARCH("/",N3843)-1)</f>
        <v>theater</v>
      </c>
      <c r="R3843" t="str">
        <f t="shared" ref="R3843:R3846" si="363">RIGHT(N3843,LEN(N3843)-SEARCH("/",N3843))</f>
        <v>plays</v>
      </c>
      <c r="S3843" s="13">
        <f t="shared" ref="S3843:S3906" si="364">(J3843/86400)+DATE(1970,1,1)</f>
        <v>41780.785729166666</v>
      </c>
      <c r="T3843" s="13">
        <f t="shared" ref="T3843:T3906" si="365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366">E3844/D3844*100</f>
        <v>21.94</v>
      </c>
      <c r="P3844" s="7">
        <f t="shared" ref="P3844:P3907" si="367">E3844/L3844</f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6"/>
        <v>21.3</v>
      </c>
      <c r="P3845" s="7">
        <f t="shared" si="367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6"/>
        <v>41.489795918367342</v>
      </c>
      <c r="P3846" s="7">
        <f t="shared" si="367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6"/>
        <v>2.105</v>
      </c>
      <c r="P3847" s="7">
        <f t="shared" si="367"/>
        <v>70.166666666666671</v>
      </c>
      <c r="Q3847" t="str">
        <f t="shared" ref="Q3847:Q3910" si="368">LEFT(N3847, SEARCH("/",N3847)-1)</f>
        <v>theater</v>
      </c>
      <c r="R3847" t="str">
        <f t="shared" ref="R3847:R3910" si="369">RIGHT(N3847,LEN(N3847)-SEARCH("/",N3847))</f>
        <v>plays</v>
      </c>
      <c r="S3847" s="13">
        <f t="shared" si="364"/>
        <v>42248.627013888894</v>
      </c>
      <c r="T3847" s="13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6"/>
        <v>2.7</v>
      </c>
      <c r="P3848" s="7">
        <f t="shared" si="367"/>
        <v>23.625</v>
      </c>
      <c r="Q3848" t="str">
        <f t="shared" si="368"/>
        <v>theater</v>
      </c>
      <c r="R3848" t="str">
        <f t="shared" si="369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6"/>
        <v>16.161904761904761</v>
      </c>
      <c r="P3849" s="7">
        <f t="shared" si="367"/>
        <v>188.55555555555554</v>
      </c>
      <c r="Q3849" t="str">
        <f t="shared" si="368"/>
        <v>theater</v>
      </c>
      <c r="R3849" t="str">
        <f t="shared" si="369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6"/>
        <v>16.376923076923077</v>
      </c>
      <c r="P3850" s="7">
        <f t="shared" si="367"/>
        <v>49.511627906976742</v>
      </c>
      <c r="Q3850" t="str">
        <f t="shared" si="368"/>
        <v>theater</v>
      </c>
      <c r="R3850" t="str">
        <f t="shared" si="369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6"/>
        <v>7.043333333333333</v>
      </c>
      <c r="P3851" s="7">
        <f t="shared" si="367"/>
        <v>75.464285714285708</v>
      </c>
      <c r="Q3851" t="str">
        <f t="shared" si="368"/>
        <v>theater</v>
      </c>
      <c r="R3851" t="str">
        <f t="shared" si="369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6"/>
        <v>3.8</v>
      </c>
      <c r="P3852" s="7">
        <f t="shared" si="367"/>
        <v>9.5</v>
      </c>
      <c r="Q3852" t="str">
        <f t="shared" si="368"/>
        <v>theater</v>
      </c>
      <c r="R3852" t="str">
        <f t="shared" si="369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6"/>
        <v>34.08</v>
      </c>
      <c r="P3853" s="7">
        <f t="shared" si="367"/>
        <v>35.5</v>
      </c>
      <c r="Q3853" t="str">
        <f t="shared" si="368"/>
        <v>theater</v>
      </c>
      <c r="R3853" t="str">
        <f t="shared" si="369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6"/>
        <v>0.2</v>
      </c>
      <c r="P3854" s="7">
        <f t="shared" si="367"/>
        <v>10</v>
      </c>
      <c r="Q3854" t="str">
        <f t="shared" si="368"/>
        <v>theater</v>
      </c>
      <c r="R3854" t="str">
        <f t="shared" si="369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6"/>
        <v>2.5999999999999999E-2</v>
      </c>
      <c r="P3855" s="7">
        <f t="shared" si="367"/>
        <v>13</v>
      </c>
      <c r="Q3855" t="str">
        <f t="shared" si="368"/>
        <v>theater</v>
      </c>
      <c r="R3855" t="str">
        <f t="shared" si="369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6"/>
        <v>16.254545454545454</v>
      </c>
      <c r="P3856" s="7">
        <f t="shared" si="367"/>
        <v>89.4</v>
      </c>
      <c r="Q3856" t="str">
        <f t="shared" si="368"/>
        <v>theater</v>
      </c>
      <c r="R3856" t="str">
        <f t="shared" si="369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6"/>
        <v>2.5</v>
      </c>
      <c r="P3857" s="7">
        <f t="shared" si="367"/>
        <v>25</v>
      </c>
      <c r="Q3857" t="str">
        <f t="shared" si="368"/>
        <v>theater</v>
      </c>
      <c r="R3857" t="str">
        <f t="shared" si="369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6"/>
        <v>0.02</v>
      </c>
      <c r="P3858" s="7">
        <f t="shared" si="367"/>
        <v>1</v>
      </c>
      <c r="Q3858" t="str">
        <f t="shared" si="368"/>
        <v>theater</v>
      </c>
      <c r="R3858" t="str">
        <f t="shared" si="369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6"/>
        <v>5.2</v>
      </c>
      <c r="P3859" s="7">
        <f t="shared" si="367"/>
        <v>65</v>
      </c>
      <c r="Q3859" t="str">
        <f t="shared" si="368"/>
        <v>theater</v>
      </c>
      <c r="R3859" t="str">
        <f t="shared" si="369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6"/>
        <v>2</v>
      </c>
      <c r="P3860" s="7">
        <f t="shared" si="367"/>
        <v>10</v>
      </c>
      <c r="Q3860" t="str">
        <f t="shared" si="368"/>
        <v>theater</v>
      </c>
      <c r="R3860" t="str">
        <f t="shared" si="369"/>
        <v>plays</v>
      </c>
      <c r="S3860" s="13">
        <f t="shared" si="364"/>
        <v>42128.431064814809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6"/>
        <v>0.04</v>
      </c>
      <c r="P3861" s="7">
        <f t="shared" si="367"/>
        <v>1</v>
      </c>
      <c r="Q3861" t="str">
        <f t="shared" si="368"/>
        <v>theater</v>
      </c>
      <c r="R3861" t="str">
        <f t="shared" si="369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6"/>
        <v>17.666666666666668</v>
      </c>
      <c r="P3862" s="7">
        <f t="shared" si="367"/>
        <v>81.538461538461533</v>
      </c>
      <c r="Q3862" t="str">
        <f t="shared" si="368"/>
        <v>theater</v>
      </c>
      <c r="R3862" t="str">
        <f t="shared" si="369"/>
        <v>plays</v>
      </c>
      <c r="S3862" s="13">
        <f t="shared" si="364"/>
        <v>41833.660995370374</v>
      </c>
      <c r="T3862" s="13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6"/>
        <v>5</v>
      </c>
      <c r="P3863" s="7">
        <f t="shared" si="367"/>
        <v>100</v>
      </c>
      <c r="Q3863" t="str">
        <f t="shared" si="368"/>
        <v>theater</v>
      </c>
      <c r="R3863" t="str">
        <f t="shared" si="369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6"/>
        <v>1.3333333333333334E-2</v>
      </c>
      <c r="P3864" s="7">
        <f t="shared" si="367"/>
        <v>1</v>
      </c>
      <c r="Q3864" t="str">
        <f t="shared" si="368"/>
        <v>theater</v>
      </c>
      <c r="R3864" t="str">
        <f t="shared" si="369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6"/>
        <v>0</v>
      </c>
      <c r="P3865" s="7" t="e">
        <f t="shared" si="367"/>
        <v>#DIV/0!</v>
      </c>
      <c r="Q3865" t="str">
        <f t="shared" si="368"/>
        <v>theater</v>
      </c>
      <c r="R3865" t="str">
        <f t="shared" si="369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6"/>
        <v>1.2</v>
      </c>
      <c r="P3866" s="7">
        <f t="shared" si="367"/>
        <v>20</v>
      </c>
      <c r="Q3866" t="str">
        <f t="shared" si="368"/>
        <v>theater</v>
      </c>
      <c r="R3866" t="str">
        <f t="shared" si="369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6"/>
        <v>26.937422295897225</v>
      </c>
      <c r="P3867" s="7">
        <f t="shared" si="367"/>
        <v>46.428571428571431</v>
      </c>
      <c r="Q3867" t="str">
        <f t="shared" si="368"/>
        <v>theater</v>
      </c>
      <c r="R3867" t="str">
        <f t="shared" si="369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6"/>
        <v>0.54999999999999993</v>
      </c>
      <c r="P3868" s="7">
        <f t="shared" si="367"/>
        <v>5.5</v>
      </c>
      <c r="Q3868" t="str">
        <f t="shared" si="368"/>
        <v>theater</v>
      </c>
      <c r="R3868" t="str">
        <f t="shared" si="369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6"/>
        <v>12.55</v>
      </c>
      <c r="P3869" s="7">
        <f t="shared" si="367"/>
        <v>50.2</v>
      </c>
      <c r="Q3869" t="str">
        <f t="shared" si="368"/>
        <v>theater</v>
      </c>
      <c r="R3869" t="str">
        <f t="shared" si="369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6"/>
        <v>0.2</v>
      </c>
      <c r="P3870" s="7">
        <f t="shared" si="367"/>
        <v>10</v>
      </c>
      <c r="Q3870" t="str">
        <f t="shared" si="368"/>
        <v>theater</v>
      </c>
      <c r="R3870" t="str">
        <f t="shared" si="369"/>
        <v>musical</v>
      </c>
      <c r="S3870" s="13">
        <f t="shared" si="364"/>
        <v>41865.659780092596</v>
      </c>
      <c r="T3870" s="13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6"/>
        <v>3.4474868431088401</v>
      </c>
      <c r="P3871" s="7">
        <f t="shared" si="367"/>
        <v>30.133333333333333</v>
      </c>
      <c r="Q3871" t="str">
        <f t="shared" si="368"/>
        <v>theater</v>
      </c>
      <c r="R3871" t="str">
        <f t="shared" si="369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6"/>
        <v>15</v>
      </c>
      <c r="P3872" s="7">
        <f t="shared" si="367"/>
        <v>150</v>
      </c>
      <c r="Q3872" t="str">
        <f t="shared" si="368"/>
        <v>theater</v>
      </c>
      <c r="R3872" t="str">
        <f t="shared" si="369"/>
        <v>musical</v>
      </c>
      <c r="S3872" s="13">
        <f t="shared" si="364"/>
        <v>41793.172199074077</v>
      </c>
      <c r="T3872" s="13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6"/>
        <v>2.666666666666667</v>
      </c>
      <c r="P3873" s="7">
        <f t="shared" si="367"/>
        <v>13.333333333333334</v>
      </c>
      <c r="Q3873" t="str">
        <f t="shared" si="368"/>
        <v>theater</v>
      </c>
      <c r="R3873" t="str">
        <f t="shared" si="369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6"/>
        <v>0</v>
      </c>
      <c r="P3874" s="7" t="e">
        <f t="shared" si="367"/>
        <v>#DIV/0!</v>
      </c>
      <c r="Q3874" t="str">
        <f t="shared" si="368"/>
        <v>theater</v>
      </c>
      <c r="R3874" t="str">
        <f t="shared" si="369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6"/>
        <v>0</v>
      </c>
      <c r="P3875" s="7" t="e">
        <f t="shared" si="367"/>
        <v>#DIV/0!</v>
      </c>
      <c r="Q3875" t="str">
        <f t="shared" si="368"/>
        <v>theater</v>
      </c>
      <c r="R3875" t="str">
        <f t="shared" si="369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6"/>
        <v>0</v>
      </c>
      <c r="P3876" s="7" t="e">
        <f t="shared" si="367"/>
        <v>#DIV/0!</v>
      </c>
      <c r="Q3876" t="str">
        <f t="shared" si="368"/>
        <v>theater</v>
      </c>
      <c r="R3876" t="str">
        <f t="shared" si="369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6"/>
        <v>0</v>
      </c>
      <c r="P3877" s="7" t="e">
        <f t="shared" si="367"/>
        <v>#DIV/0!</v>
      </c>
      <c r="Q3877" t="str">
        <f t="shared" si="368"/>
        <v>theater</v>
      </c>
      <c r="R3877" t="str">
        <f t="shared" si="369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6"/>
        <v>52.794871794871788</v>
      </c>
      <c r="P3878" s="7">
        <f t="shared" si="367"/>
        <v>44.760869565217391</v>
      </c>
      <c r="Q3878" t="str">
        <f t="shared" si="368"/>
        <v>theater</v>
      </c>
      <c r="R3878" t="str">
        <f t="shared" si="369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6"/>
        <v>4.9639999999999995</v>
      </c>
      <c r="P3879" s="7">
        <f t="shared" si="367"/>
        <v>88.642857142857139</v>
      </c>
      <c r="Q3879" t="str">
        <f t="shared" si="368"/>
        <v>theater</v>
      </c>
      <c r="R3879" t="str">
        <f t="shared" si="369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6"/>
        <v>5.5555555555555552E-2</v>
      </c>
      <c r="P3880" s="7">
        <f t="shared" si="367"/>
        <v>10</v>
      </c>
      <c r="Q3880" t="str">
        <f t="shared" si="368"/>
        <v>theater</v>
      </c>
      <c r="R3880" t="str">
        <f t="shared" si="369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6"/>
        <v>0</v>
      </c>
      <c r="P3881" s="7" t="e">
        <f t="shared" si="367"/>
        <v>#DIV/0!</v>
      </c>
      <c r="Q3881" t="str">
        <f t="shared" si="368"/>
        <v>theater</v>
      </c>
      <c r="R3881" t="str">
        <f t="shared" si="369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6"/>
        <v>13.066666666666665</v>
      </c>
      <c r="P3882" s="7">
        <f t="shared" si="367"/>
        <v>57.647058823529413</v>
      </c>
      <c r="Q3882" t="str">
        <f t="shared" si="368"/>
        <v>theater</v>
      </c>
      <c r="R3882" t="str">
        <f t="shared" si="369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6"/>
        <v>5</v>
      </c>
      <c r="P3883" s="7">
        <f t="shared" si="367"/>
        <v>25</v>
      </c>
      <c r="Q3883" t="str">
        <f t="shared" si="368"/>
        <v>theater</v>
      </c>
      <c r="R3883" t="str">
        <f t="shared" si="369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6"/>
        <v>0</v>
      </c>
      <c r="P3884" s="7" t="e">
        <f t="shared" si="367"/>
        <v>#DIV/0!</v>
      </c>
      <c r="Q3884" t="str">
        <f t="shared" si="368"/>
        <v>theater</v>
      </c>
      <c r="R3884" t="str">
        <f t="shared" si="369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6"/>
        <v>0</v>
      </c>
      <c r="P3885" s="7" t="e">
        <f t="shared" si="367"/>
        <v>#DIV/0!</v>
      </c>
      <c r="Q3885" t="str">
        <f t="shared" si="368"/>
        <v>theater</v>
      </c>
      <c r="R3885" t="str">
        <f t="shared" si="369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6"/>
        <v>0</v>
      </c>
      <c r="P3886" s="7" t="e">
        <f t="shared" si="367"/>
        <v>#DIV/0!</v>
      </c>
      <c r="Q3886" t="str">
        <f t="shared" si="368"/>
        <v>theater</v>
      </c>
      <c r="R3886" t="str">
        <f t="shared" si="369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6"/>
        <v>0</v>
      </c>
      <c r="P3887" s="7" t="e">
        <f t="shared" si="367"/>
        <v>#DIV/0!</v>
      </c>
      <c r="Q3887" t="str">
        <f t="shared" si="368"/>
        <v>theater</v>
      </c>
      <c r="R3887" t="str">
        <f t="shared" si="369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6"/>
        <v>0</v>
      </c>
      <c r="P3888" s="7" t="e">
        <f t="shared" si="367"/>
        <v>#DIV/0!</v>
      </c>
      <c r="Q3888" t="str">
        <f t="shared" si="368"/>
        <v>theater</v>
      </c>
      <c r="R3888" t="str">
        <f t="shared" si="369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6"/>
        <v>1.7500000000000002</v>
      </c>
      <c r="P3889" s="7">
        <f t="shared" si="367"/>
        <v>17.5</v>
      </c>
      <c r="Q3889" t="str">
        <f t="shared" si="368"/>
        <v>theater</v>
      </c>
      <c r="R3889" t="str">
        <f t="shared" si="369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6"/>
        <v>27.1</v>
      </c>
      <c r="P3890" s="7">
        <f t="shared" si="367"/>
        <v>38.714285714285715</v>
      </c>
      <c r="Q3890" t="str">
        <f t="shared" si="368"/>
        <v>theater</v>
      </c>
      <c r="R3890" t="str">
        <f t="shared" si="369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6"/>
        <v>1.4749999999999999</v>
      </c>
      <c r="P3891" s="7">
        <f t="shared" si="367"/>
        <v>13.111111111111111</v>
      </c>
      <c r="Q3891" t="str">
        <f t="shared" si="368"/>
        <v>theater</v>
      </c>
      <c r="R3891" t="str">
        <f t="shared" si="369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6"/>
        <v>16.826666666666668</v>
      </c>
      <c r="P3892" s="7">
        <f t="shared" si="367"/>
        <v>315.5</v>
      </c>
      <c r="Q3892" t="str">
        <f t="shared" si="368"/>
        <v>theater</v>
      </c>
      <c r="R3892" t="str">
        <f t="shared" si="369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6"/>
        <v>32.5</v>
      </c>
      <c r="P3893" s="7">
        <f t="shared" si="367"/>
        <v>37.142857142857146</v>
      </c>
      <c r="Q3893" t="str">
        <f t="shared" si="368"/>
        <v>theater</v>
      </c>
      <c r="R3893" t="str">
        <f t="shared" si="369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6"/>
        <v>0</v>
      </c>
      <c r="P3894" s="7" t="e">
        <f t="shared" si="367"/>
        <v>#DIV/0!</v>
      </c>
      <c r="Q3894" t="str">
        <f t="shared" si="368"/>
        <v>theater</v>
      </c>
      <c r="R3894" t="str">
        <f t="shared" si="369"/>
        <v>plays</v>
      </c>
      <c r="S3894" s="13">
        <f t="shared" si="364"/>
        <v>41867.652280092589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6"/>
        <v>21.55</v>
      </c>
      <c r="P3895" s="7">
        <f t="shared" si="367"/>
        <v>128.27380952380952</v>
      </c>
      <c r="Q3895" t="str">
        <f t="shared" si="368"/>
        <v>theater</v>
      </c>
      <c r="R3895" t="str">
        <f t="shared" si="369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6"/>
        <v>3.4666666666666663</v>
      </c>
      <c r="P3896" s="7">
        <f t="shared" si="367"/>
        <v>47.272727272727273</v>
      </c>
      <c r="Q3896" t="str">
        <f t="shared" si="368"/>
        <v>theater</v>
      </c>
      <c r="R3896" t="str">
        <f t="shared" si="369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6"/>
        <v>5</v>
      </c>
      <c r="P3897" s="7">
        <f t="shared" si="367"/>
        <v>50</v>
      </c>
      <c r="Q3897" t="str">
        <f t="shared" si="368"/>
        <v>theater</v>
      </c>
      <c r="R3897" t="str">
        <f t="shared" si="369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6"/>
        <v>10.625</v>
      </c>
      <c r="P3898" s="7">
        <f t="shared" si="367"/>
        <v>42.5</v>
      </c>
      <c r="Q3898" t="str">
        <f t="shared" si="368"/>
        <v>theater</v>
      </c>
      <c r="R3898" t="str">
        <f t="shared" si="369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6"/>
        <v>17.599999999999998</v>
      </c>
      <c r="P3899" s="7">
        <f t="shared" si="367"/>
        <v>44</v>
      </c>
      <c r="Q3899" t="str">
        <f t="shared" si="368"/>
        <v>theater</v>
      </c>
      <c r="R3899" t="str">
        <f t="shared" si="369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6"/>
        <v>32.56</v>
      </c>
      <c r="P3900" s="7">
        <f t="shared" si="367"/>
        <v>50.875</v>
      </c>
      <c r="Q3900" t="str">
        <f t="shared" si="368"/>
        <v>theater</v>
      </c>
      <c r="R3900" t="str">
        <f t="shared" si="369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6"/>
        <v>1.25</v>
      </c>
      <c r="P3901" s="7">
        <f t="shared" si="367"/>
        <v>62.5</v>
      </c>
      <c r="Q3901" t="str">
        <f t="shared" si="368"/>
        <v>theater</v>
      </c>
      <c r="R3901" t="str">
        <f t="shared" si="369"/>
        <v>plays</v>
      </c>
      <c r="S3901" s="13">
        <f t="shared" si="364"/>
        <v>41843.775011574078</v>
      </c>
      <c r="T3901" s="13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6"/>
        <v>5.4</v>
      </c>
      <c r="P3902" s="7">
        <f t="shared" si="367"/>
        <v>27</v>
      </c>
      <c r="Q3902" t="str">
        <f t="shared" si="368"/>
        <v>theater</v>
      </c>
      <c r="R3902" t="str">
        <f t="shared" si="369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6"/>
        <v>0.83333333333333337</v>
      </c>
      <c r="P3903" s="7">
        <f t="shared" si="367"/>
        <v>25</v>
      </c>
      <c r="Q3903" t="str">
        <f t="shared" si="368"/>
        <v>theater</v>
      </c>
      <c r="R3903" t="str">
        <f t="shared" si="369"/>
        <v>plays</v>
      </c>
      <c r="S3903" s="13">
        <f t="shared" si="364"/>
        <v>42317.826377314814</v>
      </c>
      <c r="T3903" s="13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6"/>
        <v>48.833333333333336</v>
      </c>
      <c r="P3904" s="7">
        <f t="shared" si="367"/>
        <v>47.258064516129032</v>
      </c>
      <c r="Q3904" t="str">
        <f t="shared" si="368"/>
        <v>theater</v>
      </c>
      <c r="R3904" t="str">
        <f t="shared" si="369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6"/>
        <v>0</v>
      </c>
      <c r="P3905" s="7" t="e">
        <f t="shared" si="367"/>
        <v>#DIV/0!</v>
      </c>
      <c r="Q3905" t="str">
        <f t="shared" si="368"/>
        <v>theater</v>
      </c>
      <c r="R3905" t="str">
        <f t="shared" si="369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6"/>
        <v>0.03</v>
      </c>
      <c r="P3906" s="7">
        <f t="shared" si="367"/>
        <v>1.5</v>
      </c>
      <c r="Q3906" t="str">
        <f t="shared" si="368"/>
        <v>theater</v>
      </c>
      <c r="R3906" t="str">
        <f t="shared" si="369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11.533333333333333</v>
      </c>
      <c r="P3907" s="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3">
        <f t="shared" ref="S3907:S3970" si="370">(J3907/86400)+DATE(1970,1,1)</f>
        <v>42124.623877314814</v>
      </c>
      <c r="T3907" s="13">
        <f t="shared" ref="T3907:T3970" si="371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372">E3908/D3908*100</f>
        <v>67.333333333333329</v>
      </c>
      <c r="P3908" s="7">
        <f t="shared" ref="P3908:P3971" si="373">E3908/L3908</f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72"/>
        <v>15.299999999999999</v>
      </c>
      <c r="P3909" s="7">
        <f t="shared" si="373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72"/>
        <v>8.6666666666666679</v>
      </c>
      <c r="P3910" s="7">
        <f t="shared" si="373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72"/>
        <v>0.22499999999999998</v>
      </c>
      <c r="P3911" s="7">
        <f t="shared" si="373"/>
        <v>33.75</v>
      </c>
      <c r="Q3911" t="str">
        <f t="shared" ref="Q3911:Q3974" si="374">LEFT(N3911, SEARCH("/",N3911)-1)</f>
        <v>theater</v>
      </c>
      <c r="R3911" t="str">
        <f t="shared" ref="R3911:R3974" si="375">RIGHT(N3911,LEN(N3911)-SEARCH("/",N3911))</f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72"/>
        <v>3.0833333333333335</v>
      </c>
      <c r="P3912" s="7">
        <f t="shared" si="373"/>
        <v>61.666666666666664</v>
      </c>
      <c r="Q3912" t="str">
        <f t="shared" si="374"/>
        <v>theater</v>
      </c>
      <c r="R3912" t="str">
        <f t="shared" si="375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72"/>
        <v>37.412500000000001</v>
      </c>
      <c r="P3913" s="7">
        <f t="shared" si="373"/>
        <v>83.138888888888886</v>
      </c>
      <c r="Q3913" t="str">
        <f t="shared" si="374"/>
        <v>theater</v>
      </c>
      <c r="R3913" t="str">
        <f t="shared" si="375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72"/>
        <v>6.6666666666666671E-3</v>
      </c>
      <c r="P3914" s="7">
        <f t="shared" si="373"/>
        <v>1</v>
      </c>
      <c r="Q3914" t="str">
        <f t="shared" si="374"/>
        <v>theater</v>
      </c>
      <c r="R3914" t="str">
        <f t="shared" si="375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72"/>
        <v>10</v>
      </c>
      <c r="P3915" s="7">
        <f t="shared" si="373"/>
        <v>142.85714285714286</v>
      </c>
      <c r="Q3915" t="str">
        <f t="shared" si="374"/>
        <v>theater</v>
      </c>
      <c r="R3915" t="str">
        <f t="shared" si="375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72"/>
        <v>36.36</v>
      </c>
      <c r="P3916" s="7">
        <f t="shared" si="373"/>
        <v>33.666666666666664</v>
      </c>
      <c r="Q3916" t="str">
        <f t="shared" si="374"/>
        <v>theater</v>
      </c>
      <c r="R3916" t="str">
        <f t="shared" si="375"/>
        <v>plays</v>
      </c>
      <c r="S3916" s="13">
        <f t="shared" si="370"/>
        <v>42114.818935185191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72"/>
        <v>0.33333333333333337</v>
      </c>
      <c r="P3917" s="7">
        <f t="shared" si="373"/>
        <v>5</v>
      </c>
      <c r="Q3917" t="str">
        <f t="shared" si="374"/>
        <v>theater</v>
      </c>
      <c r="R3917" t="str">
        <f t="shared" si="375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72"/>
        <v>0</v>
      </c>
      <c r="P3918" s="7" t="e">
        <f t="shared" si="373"/>
        <v>#DIV/0!</v>
      </c>
      <c r="Q3918" t="str">
        <f t="shared" si="374"/>
        <v>theater</v>
      </c>
      <c r="R3918" t="str">
        <f t="shared" si="375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72"/>
        <v>0.2857142857142857</v>
      </c>
      <c r="P3919" s="7">
        <f t="shared" si="373"/>
        <v>10</v>
      </c>
      <c r="Q3919" t="str">
        <f t="shared" si="374"/>
        <v>theater</v>
      </c>
      <c r="R3919" t="str">
        <f t="shared" si="375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72"/>
        <v>0.2</v>
      </c>
      <c r="P3920" s="7">
        <f t="shared" si="373"/>
        <v>40</v>
      </c>
      <c r="Q3920" t="str">
        <f t="shared" si="374"/>
        <v>theater</v>
      </c>
      <c r="R3920" t="str">
        <f t="shared" si="375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72"/>
        <v>1.7999999999999998</v>
      </c>
      <c r="P3921" s="7">
        <f t="shared" si="373"/>
        <v>30</v>
      </c>
      <c r="Q3921" t="str">
        <f t="shared" si="374"/>
        <v>theater</v>
      </c>
      <c r="R3921" t="str">
        <f t="shared" si="375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72"/>
        <v>5.4</v>
      </c>
      <c r="P3922" s="7">
        <f t="shared" si="373"/>
        <v>45</v>
      </c>
      <c r="Q3922" t="str">
        <f t="shared" si="374"/>
        <v>theater</v>
      </c>
      <c r="R3922" t="str">
        <f t="shared" si="375"/>
        <v>plays</v>
      </c>
      <c r="S3922" s="13">
        <f t="shared" si="370"/>
        <v>42657.38726851852</v>
      </c>
      <c r="T3922" s="13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72"/>
        <v>0</v>
      </c>
      <c r="P3923" s="7" t="e">
        <f t="shared" si="373"/>
        <v>#DIV/0!</v>
      </c>
      <c r="Q3923" t="str">
        <f t="shared" si="374"/>
        <v>theater</v>
      </c>
      <c r="R3923" t="str">
        <f t="shared" si="375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2"/>
        <v>8.1333333333333329</v>
      </c>
      <c r="P3924" s="7">
        <f t="shared" si="373"/>
        <v>10.166666666666666</v>
      </c>
      <c r="Q3924" t="str">
        <f t="shared" si="374"/>
        <v>theater</v>
      </c>
      <c r="R3924" t="str">
        <f t="shared" si="375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2"/>
        <v>12.034782608695652</v>
      </c>
      <c r="P3925" s="7">
        <f t="shared" si="373"/>
        <v>81.411764705882348</v>
      </c>
      <c r="Q3925" t="str">
        <f t="shared" si="374"/>
        <v>theater</v>
      </c>
      <c r="R3925" t="str">
        <f t="shared" si="375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2"/>
        <v>15.266666666666667</v>
      </c>
      <c r="P3926" s="7">
        <f t="shared" si="373"/>
        <v>57.25</v>
      </c>
      <c r="Q3926" t="str">
        <f t="shared" si="374"/>
        <v>theater</v>
      </c>
      <c r="R3926" t="str">
        <f t="shared" si="375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2"/>
        <v>10</v>
      </c>
      <c r="P3927" s="7">
        <f t="shared" si="373"/>
        <v>5</v>
      </c>
      <c r="Q3927" t="str">
        <f t="shared" si="374"/>
        <v>theater</v>
      </c>
      <c r="R3927" t="str">
        <f t="shared" si="375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2"/>
        <v>0.3</v>
      </c>
      <c r="P3928" s="7">
        <f t="shared" si="373"/>
        <v>15</v>
      </c>
      <c r="Q3928" t="str">
        <f t="shared" si="374"/>
        <v>theater</v>
      </c>
      <c r="R3928" t="str">
        <f t="shared" si="375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2"/>
        <v>1</v>
      </c>
      <c r="P3929" s="7">
        <f t="shared" si="373"/>
        <v>12.5</v>
      </c>
      <c r="Q3929" t="str">
        <f t="shared" si="374"/>
        <v>theater</v>
      </c>
      <c r="R3929" t="str">
        <f t="shared" si="375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2"/>
        <v>13.020000000000001</v>
      </c>
      <c r="P3930" s="7">
        <f t="shared" si="373"/>
        <v>93</v>
      </c>
      <c r="Q3930" t="str">
        <f t="shared" si="374"/>
        <v>theater</v>
      </c>
      <c r="R3930" t="str">
        <f t="shared" si="375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2"/>
        <v>2.2650000000000001</v>
      </c>
      <c r="P3931" s="7">
        <f t="shared" si="373"/>
        <v>32.357142857142854</v>
      </c>
      <c r="Q3931" t="str">
        <f t="shared" si="374"/>
        <v>theater</v>
      </c>
      <c r="R3931" t="str">
        <f t="shared" si="375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2"/>
        <v>0</v>
      </c>
      <c r="P3932" s="7" t="e">
        <f t="shared" si="373"/>
        <v>#DIV/0!</v>
      </c>
      <c r="Q3932" t="str">
        <f t="shared" si="374"/>
        <v>theater</v>
      </c>
      <c r="R3932" t="str">
        <f t="shared" si="375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2"/>
        <v>0</v>
      </c>
      <c r="P3933" s="7" t="e">
        <f t="shared" si="373"/>
        <v>#DIV/0!</v>
      </c>
      <c r="Q3933" t="str">
        <f t="shared" si="374"/>
        <v>theater</v>
      </c>
      <c r="R3933" t="str">
        <f t="shared" si="375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2"/>
        <v>8.3333333333333332E-3</v>
      </c>
      <c r="P3934" s="7">
        <f t="shared" si="373"/>
        <v>1</v>
      </c>
      <c r="Q3934" t="str">
        <f t="shared" si="374"/>
        <v>theater</v>
      </c>
      <c r="R3934" t="str">
        <f t="shared" si="375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2"/>
        <v>15.742857142857142</v>
      </c>
      <c r="P3935" s="7">
        <f t="shared" si="373"/>
        <v>91.833333333333329</v>
      </c>
      <c r="Q3935" t="str">
        <f t="shared" si="374"/>
        <v>theater</v>
      </c>
      <c r="R3935" t="str">
        <f t="shared" si="375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2"/>
        <v>11</v>
      </c>
      <c r="P3936" s="7">
        <f t="shared" si="373"/>
        <v>45.833333333333336</v>
      </c>
      <c r="Q3936" t="str">
        <f t="shared" si="374"/>
        <v>theater</v>
      </c>
      <c r="R3936" t="str">
        <f t="shared" si="375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2"/>
        <v>43.833333333333336</v>
      </c>
      <c r="P3937" s="7">
        <f t="shared" si="373"/>
        <v>57.173913043478258</v>
      </c>
      <c r="Q3937" t="str">
        <f t="shared" si="374"/>
        <v>theater</v>
      </c>
      <c r="R3937" t="str">
        <f t="shared" si="375"/>
        <v>plays</v>
      </c>
      <c r="S3937" s="13">
        <f t="shared" si="370"/>
        <v>42221.656782407408</v>
      </c>
      <c r="T3937" s="13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2"/>
        <v>0</v>
      </c>
      <c r="P3938" s="7" t="e">
        <f t="shared" si="373"/>
        <v>#DIV/0!</v>
      </c>
      <c r="Q3938" t="str">
        <f t="shared" si="374"/>
        <v>theater</v>
      </c>
      <c r="R3938" t="str">
        <f t="shared" si="375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2"/>
        <v>86.135181975736558</v>
      </c>
      <c r="P3939" s="7">
        <f t="shared" si="373"/>
        <v>248.5</v>
      </c>
      <c r="Q3939" t="str">
        <f t="shared" si="374"/>
        <v>theater</v>
      </c>
      <c r="R3939" t="str">
        <f t="shared" si="375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2"/>
        <v>12.196620583717358</v>
      </c>
      <c r="P3940" s="7">
        <f t="shared" si="373"/>
        <v>79.400000000000006</v>
      </c>
      <c r="Q3940" t="str">
        <f t="shared" si="374"/>
        <v>theater</v>
      </c>
      <c r="R3940" t="str">
        <f t="shared" si="375"/>
        <v>plays</v>
      </c>
      <c r="S3940" s="13">
        <f t="shared" si="370"/>
        <v>42151.905717592592</v>
      </c>
      <c r="T3940" s="13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2"/>
        <v>0.1</v>
      </c>
      <c r="P3941" s="7">
        <f t="shared" si="373"/>
        <v>5</v>
      </c>
      <c r="Q3941" t="str">
        <f t="shared" si="374"/>
        <v>theater</v>
      </c>
      <c r="R3941" t="str">
        <f t="shared" si="375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2"/>
        <v>0.22</v>
      </c>
      <c r="P3942" s="7">
        <f t="shared" si="373"/>
        <v>5.5</v>
      </c>
      <c r="Q3942" t="str">
        <f t="shared" si="374"/>
        <v>theater</v>
      </c>
      <c r="R3942" t="str">
        <f t="shared" si="375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2"/>
        <v>0.90909090909090906</v>
      </c>
      <c r="P3943" s="7">
        <f t="shared" si="373"/>
        <v>25</v>
      </c>
      <c r="Q3943" t="str">
        <f t="shared" si="374"/>
        <v>theater</v>
      </c>
      <c r="R3943" t="str">
        <f t="shared" si="375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2"/>
        <v>0</v>
      </c>
      <c r="P3944" s="7" t="e">
        <f t="shared" si="373"/>
        <v>#DIV/0!</v>
      </c>
      <c r="Q3944" t="str">
        <f t="shared" si="374"/>
        <v>theater</v>
      </c>
      <c r="R3944" t="str">
        <f t="shared" si="375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2"/>
        <v>35.64</v>
      </c>
      <c r="P3945" s="7">
        <f t="shared" si="373"/>
        <v>137.07692307692307</v>
      </c>
      <c r="Q3945" t="str">
        <f t="shared" si="374"/>
        <v>theater</v>
      </c>
      <c r="R3945" t="str">
        <f t="shared" si="375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2"/>
        <v>0</v>
      </c>
      <c r="P3946" s="7" t="e">
        <f t="shared" si="373"/>
        <v>#DIV/0!</v>
      </c>
      <c r="Q3946" t="str">
        <f t="shared" si="374"/>
        <v>theater</v>
      </c>
      <c r="R3946" t="str">
        <f t="shared" si="375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2"/>
        <v>0.25</v>
      </c>
      <c r="P3947" s="7">
        <f t="shared" si="373"/>
        <v>5</v>
      </c>
      <c r="Q3947" t="str">
        <f t="shared" si="374"/>
        <v>theater</v>
      </c>
      <c r="R3947" t="str">
        <f t="shared" si="375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2"/>
        <v>3.25</v>
      </c>
      <c r="P3948" s="7">
        <f t="shared" si="373"/>
        <v>39</v>
      </c>
      <c r="Q3948" t="str">
        <f t="shared" si="374"/>
        <v>theater</v>
      </c>
      <c r="R3948" t="str">
        <f t="shared" si="375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2"/>
        <v>3.3666666666666663</v>
      </c>
      <c r="P3949" s="7">
        <f t="shared" si="373"/>
        <v>50.5</v>
      </c>
      <c r="Q3949" t="str">
        <f t="shared" si="374"/>
        <v>theater</v>
      </c>
      <c r="R3949" t="str">
        <f t="shared" si="375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2"/>
        <v>0</v>
      </c>
      <c r="P3950" s="7" t="e">
        <f t="shared" si="373"/>
        <v>#DIV/0!</v>
      </c>
      <c r="Q3950" t="str">
        <f t="shared" si="374"/>
        <v>theater</v>
      </c>
      <c r="R3950" t="str">
        <f t="shared" si="375"/>
        <v>plays</v>
      </c>
      <c r="S3950" s="13">
        <f t="shared" si="370"/>
        <v>41829.325497685189</v>
      </c>
      <c r="T3950" s="13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2"/>
        <v>15.770000000000001</v>
      </c>
      <c r="P3951" s="7">
        <f t="shared" si="373"/>
        <v>49.28125</v>
      </c>
      <c r="Q3951" t="str">
        <f t="shared" si="374"/>
        <v>theater</v>
      </c>
      <c r="R3951" t="str">
        <f t="shared" si="375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2"/>
        <v>0.625</v>
      </c>
      <c r="P3952" s="7">
        <f t="shared" si="373"/>
        <v>25</v>
      </c>
      <c r="Q3952" t="str">
        <f t="shared" si="374"/>
        <v>theater</v>
      </c>
      <c r="R3952" t="str">
        <f t="shared" si="375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2"/>
        <v>5.0000000000000001E-4</v>
      </c>
      <c r="P3953" s="7">
        <f t="shared" si="373"/>
        <v>1</v>
      </c>
      <c r="Q3953" t="str">
        <f t="shared" si="374"/>
        <v>theater</v>
      </c>
      <c r="R3953" t="str">
        <f t="shared" si="375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2"/>
        <v>9.6153846153846159E-2</v>
      </c>
      <c r="P3954" s="7">
        <f t="shared" si="373"/>
        <v>25</v>
      </c>
      <c r="Q3954" t="str">
        <f t="shared" si="374"/>
        <v>theater</v>
      </c>
      <c r="R3954" t="str">
        <f t="shared" si="375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2"/>
        <v>0</v>
      </c>
      <c r="P3955" s="7" t="e">
        <f t="shared" si="373"/>
        <v>#DIV/0!</v>
      </c>
      <c r="Q3955" t="str">
        <f t="shared" si="374"/>
        <v>theater</v>
      </c>
      <c r="R3955" t="str">
        <f t="shared" si="375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2"/>
        <v>0</v>
      </c>
      <c r="P3956" s="7" t="e">
        <f t="shared" si="373"/>
        <v>#DIV/0!</v>
      </c>
      <c r="Q3956" t="str">
        <f t="shared" si="374"/>
        <v>theater</v>
      </c>
      <c r="R3956" t="str">
        <f t="shared" si="375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2"/>
        <v>24.285714285714285</v>
      </c>
      <c r="P3957" s="7">
        <f t="shared" si="373"/>
        <v>53.125</v>
      </c>
      <c r="Q3957" t="str">
        <f t="shared" si="374"/>
        <v>theater</v>
      </c>
      <c r="R3957" t="str">
        <f t="shared" si="375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2"/>
        <v>0</v>
      </c>
      <c r="P3958" s="7" t="e">
        <f t="shared" si="373"/>
        <v>#DIV/0!</v>
      </c>
      <c r="Q3958" t="str">
        <f t="shared" si="374"/>
        <v>theater</v>
      </c>
      <c r="R3958" t="str">
        <f t="shared" si="375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2"/>
        <v>2.5000000000000001E-2</v>
      </c>
      <c r="P3959" s="7">
        <f t="shared" si="373"/>
        <v>7</v>
      </c>
      <c r="Q3959" t="str">
        <f t="shared" si="374"/>
        <v>theater</v>
      </c>
      <c r="R3959" t="str">
        <f t="shared" si="375"/>
        <v>plays</v>
      </c>
      <c r="S3959" s="13">
        <f t="shared" si="370"/>
        <v>42513.976319444446</v>
      </c>
      <c r="T3959" s="13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2"/>
        <v>32.049999999999997</v>
      </c>
      <c r="P3960" s="7">
        <f t="shared" si="373"/>
        <v>40.0625</v>
      </c>
      <c r="Q3960" t="str">
        <f t="shared" si="374"/>
        <v>theater</v>
      </c>
      <c r="R3960" t="str">
        <f t="shared" si="375"/>
        <v>plays</v>
      </c>
      <c r="S3960" s="13">
        <f t="shared" si="370"/>
        <v>41816.950370370367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2"/>
        <v>24.333333333333336</v>
      </c>
      <c r="P3961" s="7">
        <f t="shared" si="373"/>
        <v>24.333333333333332</v>
      </c>
      <c r="Q3961" t="str">
        <f t="shared" si="374"/>
        <v>theater</v>
      </c>
      <c r="R3961" t="str">
        <f t="shared" si="375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2"/>
        <v>1.5</v>
      </c>
      <c r="P3962" s="7">
        <f t="shared" si="373"/>
        <v>11.25</v>
      </c>
      <c r="Q3962" t="str">
        <f t="shared" si="374"/>
        <v>theater</v>
      </c>
      <c r="R3962" t="str">
        <f t="shared" si="375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2"/>
        <v>0.42</v>
      </c>
      <c r="P3963" s="7">
        <f t="shared" si="373"/>
        <v>10.5</v>
      </c>
      <c r="Q3963" t="str">
        <f t="shared" si="374"/>
        <v>theater</v>
      </c>
      <c r="R3963" t="str">
        <f t="shared" si="375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2"/>
        <v>3.214285714285714</v>
      </c>
      <c r="P3964" s="7">
        <f t="shared" si="373"/>
        <v>15</v>
      </c>
      <c r="Q3964" t="str">
        <f t="shared" si="374"/>
        <v>theater</v>
      </c>
      <c r="R3964" t="str">
        <f t="shared" si="375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2"/>
        <v>0</v>
      </c>
      <c r="P3965" s="7" t="e">
        <f t="shared" si="373"/>
        <v>#DIV/0!</v>
      </c>
      <c r="Q3965" t="str">
        <f t="shared" si="374"/>
        <v>theater</v>
      </c>
      <c r="R3965" t="str">
        <f t="shared" si="375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2"/>
        <v>6.3</v>
      </c>
      <c r="P3966" s="7">
        <f t="shared" si="373"/>
        <v>42</v>
      </c>
      <c r="Q3966" t="str">
        <f t="shared" si="374"/>
        <v>theater</v>
      </c>
      <c r="R3966" t="str">
        <f t="shared" si="375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2"/>
        <v>14.249999999999998</v>
      </c>
      <c r="P3967" s="7">
        <f t="shared" si="373"/>
        <v>71.25</v>
      </c>
      <c r="Q3967" t="str">
        <f t="shared" si="374"/>
        <v>theater</v>
      </c>
      <c r="R3967" t="str">
        <f t="shared" si="375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2"/>
        <v>0.6</v>
      </c>
      <c r="P3968" s="7">
        <f t="shared" si="373"/>
        <v>22.5</v>
      </c>
      <c r="Q3968" t="str">
        <f t="shared" si="374"/>
        <v>theater</v>
      </c>
      <c r="R3968" t="str">
        <f t="shared" si="375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2"/>
        <v>24.117647058823529</v>
      </c>
      <c r="P3969" s="7">
        <f t="shared" si="373"/>
        <v>41</v>
      </c>
      <c r="Q3969" t="str">
        <f t="shared" si="374"/>
        <v>theater</v>
      </c>
      <c r="R3969" t="str">
        <f t="shared" si="375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2"/>
        <v>10.54</v>
      </c>
      <c r="P3970" s="7">
        <f t="shared" si="373"/>
        <v>47.909090909090907</v>
      </c>
      <c r="Q3970" t="str">
        <f t="shared" si="374"/>
        <v>theater</v>
      </c>
      <c r="R3970" t="str">
        <f t="shared" si="375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7.4690265486725664</v>
      </c>
      <c r="P3971" s="7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3">
        <f t="shared" ref="S3971:S4034" si="376">(J3971/86400)+DATE(1970,1,1)</f>
        <v>42601.854699074072</v>
      </c>
      <c r="T3971" s="13">
        <f t="shared" ref="T3971:T4034" si="377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378">E3972/D3972*100</f>
        <v>7.3333333333333334E-2</v>
      </c>
      <c r="P3972" s="7">
        <f t="shared" ref="P3972:P4035" si="379">E3972/L3972</f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42447.863553240742</v>
      </c>
      <c r="T3972" s="13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8"/>
        <v>0.97142857142857131</v>
      </c>
      <c r="P3973" s="7">
        <f t="shared" si="379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8"/>
        <v>21.099999999999998</v>
      </c>
      <c r="P3974" s="7">
        <f t="shared" si="379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8"/>
        <v>78.100000000000009</v>
      </c>
      <c r="P3975" s="7">
        <f t="shared" si="379"/>
        <v>105.54054054054055</v>
      </c>
      <c r="Q3975" t="str">
        <f t="shared" ref="Q3975:Q4038" si="380">LEFT(N3975, SEARCH("/",N3975)-1)</f>
        <v>theater</v>
      </c>
      <c r="R3975" t="str">
        <f t="shared" ref="R3975:R4038" si="381">RIGHT(N3975,LEN(N3975)-SEARCH("/",N3975))</f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8"/>
        <v>32</v>
      </c>
      <c r="P3976" s="7">
        <f t="shared" si="379"/>
        <v>29.09090909090909</v>
      </c>
      <c r="Q3976" t="str">
        <f t="shared" si="380"/>
        <v>theater</v>
      </c>
      <c r="R3976" t="str">
        <f t="shared" si="381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8"/>
        <v>0</v>
      </c>
      <c r="P3977" s="7" t="e">
        <f t="shared" si="379"/>
        <v>#DIV/0!</v>
      </c>
      <c r="Q3977" t="str">
        <f t="shared" si="380"/>
        <v>theater</v>
      </c>
      <c r="R3977" t="str">
        <f t="shared" si="381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8"/>
        <v>47.692307692307693</v>
      </c>
      <c r="P3978" s="7">
        <f t="shared" si="379"/>
        <v>62</v>
      </c>
      <c r="Q3978" t="str">
        <f t="shared" si="380"/>
        <v>theater</v>
      </c>
      <c r="R3978" t="str">
        <f t="shared" si="381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8"/>
        <v>1.4500000000000002</v>
      </c>
      <c r="P3979" s="7">
        <f t="shared" si="379"/>
        <v>217.5</v>
      </c>
      <c r="Q3979" t="str">
        <f t="shared" si="380"/>
        <v>theater</v>
      </c>
      <c r="R3979" t="str">
        <f t="shared" si="381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8"/>
        <v>10.7</v>
      </c>
      <c r="P3980" s="7">
        <f t="shared" si="379"/>
        <v>26.75</v>
      </c>
      <c r="Q3980" t="str">
        <f t="shared" si="380"/>
        <v>theater</v>
      </c>
      <c r="R3980" t="str">
        <f t="shared" si="381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8"/>
        <v>1.8333333333333333</v>
      </c>
      <c r="P3981" s="7">
        <f t="shared" si="379"/>
        <v>18.333333333333332</v>
      </c>
      <c r="Q3981" t="str">
        <f t="shared" si="380"/>
        <v>theater</v>
      </c>
      <c r="R3981" t="str">
        <f t="shared" si="381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8"/>
        <v>18</v>
      </c>
      <c r="P3982" s="7">
        <f t="shared" si="379"/>
        <v>64.285714285714292</v>
      </c>
      <c r="Q3982" t="str">
        <f t="shared" si="380"/>
        <v>theater</v>
      </c>
      <c r="R3982" t="str">
        <f t="shared" si="381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8"/>
        <v>4.083333333333333</v>
      </c>
      <c r="P3983" s="7">
        <f t="shared" si="379"/>
        <v>175</v>
      </c>
      <c r="Q3983" t="str">
        <f t="shared" si="380"/>
        <v>theater</v>
      </c>
      <c r="R3983" t="str">
        <f t="shared" si="381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8"/>
        <v>20</v>
      </c>
      <c r="P3984" s="7">
        <f t="shared" si="379"/>
        <v>34</v>
      </c>
      <c r="Q3984" t="str">
        <f t="shared" si="380"/>
        <v>theater</v>
      </c>
      <c r="R3984" t="str">
        <f t="shared" si="381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8"/>
        <v>34.802513464991023</v>
      </c>
      <c r="P3985" s="7">
        <f t="shared" si="379"/>
        <v>84.282608695652172</v>
      </c>
      <c r="Q3985" t="str">
        <f t="shared" si="380"/>
        <v>theater</v>
      </c>
      <c r="R3985" t="str">
        <f t="shared" si="381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8"/>
        <v>6.3333333333333339</v>
      </c>
      <c r="P3986" s="7">
        <f t="shared" si="379"/>
        <v>9.5</v>
      </c>
      <c r="Q3986" t="str">
        <f t="shared" si="380"/>
        <v>theater</v>
      </c>
      <c r="R3986" t="str">
        <f t="shared" si="381"/>
        <v>plays</v>
      </c>
      <c r="S3986" s="13">
        <f t="shared" si="376"/>
        <v>41920.963472222225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8"/>
        <v>32.049999999999997</v>
      </c>
      <c r="P3987" s="7">
        <f t="shared" si="379"/>
        <v>33.736842105263158</v>
      </c>
      <c r="Q3987" t="str">
        <f t="shared" si="380"/>
        <v>theater</v>
      </c>
      <c r="R3987" t="str">
        <f t="shared" si="381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8"/>
        <v>9.76</v>
      </c>
      <c r="P3988" s="7">
        <f t="shared" si="379"/>
        <v>37.53846153846154</v>
      </c>
      <c r="Q3988" t="str">
        <f t="shared" si="380"/>
        <v>theater</v>
      </c>
      <c r="R3988" t="str">
        <f t="shared" si="381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8"/>
        <v>37.75</v>
      </c>
      <c r="P3989" s="7">
        <f t="shared" si="379"/>
        <v>11.615384615384615</v>
      </c>
      <c r="Q3989" t="str">
        <f t="shared" si="380"/>
        <v>theater</v>
      </c>
      <c r="R3989" t="str">
        <f t="shared" si="381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8"/>
        <v>2.1333333333333333</v>
      </c>
      <c r="P3990" s="7">
        <f t="shared" si="379"/>
        <v>8</v>
      </c>
      <c r="Q3990" t="str">
        <f t="shared" si="380"/>
        <v>theater</v>
      </c>
      <c r="R3990" t="str">
        <f t="shared" si="381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8"/>
        <v>0</v>
      </c>
      <c r="P3991" s="7" t="e">
        <f t="shared" si="379"/>
        <v>#DIV/0!</v>
      </c>
      <c r="Q3991" t="str">
        <f t="shared" si="380"/>
        <v>theater</v>
      </c>
      <c r="R3991" t="str">
        <f t="shared" si="381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8"/>
        <v>4.1818181818181817</v>
      </c>
      <c r="P3992" s="7">
        <f t="shared" si="379"/>
        <v>23</v>
      </c>
      <c r="Q3992" t="str">
        <f t="shared" si="380"/>
        <v>theater</v>
      </c>
      <c r="R3992" t="str">
        <f t="shared" si="381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8"/>
        <v>20</v>
      </c>
      <c r="P3993" s="7">
        <f t="shared" si="379"/>
        <v>100</v>
      </c>
      <c r="Q3993" t="str">
        <f t="shared" si="380"/>
        <v>theater</v>
      </c>
      <c r="R3993" t="str">
        <f t="shared" si="381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8"/>
        <v>5.41</v>
      </c>
      <c r="P3994" s="7">
        <f t="shared" si="379"/>
        <v>60.111111111111114</v>
      </c>
      <c r="Q3994" t="str">
        <f t="shared" si="380"/>
        <v>theater</v>
      </c>
      <c r="R3994" t="str">
        <f t="shared" si="381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8"/>
        <v>6.0000000000000001E-3</v>
      </c>
      <c r="P3995" s="7">
        <f t="shared" si="379"/>
        <v>3</v>
      </c>
      <c r="Q3995" t="str">
        <f t="shared" si="380"/>
        <v>theater</v>
      </c>
      <c r="R3995" t="str">
        <f t="shared" si="381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8"/>
        <v>0.25</v>
      </c>
      <c r="P3996" s="7">
        <f t="shared" si="379"/>
        <v>5</v>
      </c>
      <c r="Q3996" t="str">
        <f t="shared" si="380"/>
        <v>theater</v>
      </c>
      <c r="R3996" t="str">
        <f t="shared" si="381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8"/>
        <v>35</v>
      </c>
      <c r="P3997" s="7">
        <f t="shared" si="379"/>
        <v>17.5</v>
      </c>
      <c r="Q3997" t="str">
        <f t="shared" si="380"/>
        <v>theater</v>
      </c>
      <c r="R3997" t="str">
        <f t="shared" si="381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8"/>
        <v>16.566666666666666</v>
      </c>
      <c r="P3998" s="7">
        <f t="shared" si="379"/>
        <v>29.235294117647058</v>
      </c>
      <c r="Q3998" t="str">
        <f t="shared" si="380"/>
        <v>theater</v>
      </c>
      <c r="R3998" t="str">
        <f t="shared" si="381"/>
        <v>plays</v>
      </c>
      <c r="S3998" s="13">
        <f t="shared" si="376"/>
        <v>41950.266944444447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8"/>
        <v>0</v>
      </c>
      <c r="P3999" s="7" t="e">
        <f t="shared" si="379"/>
        <v>#DIV/0!</v>
      </c>
      <c r="Q3999" t="str">
        <f t="shared" si="380"/>
        <v>theater</v>
      </c>
      <c r="R3999" t="str">
        <f t="shared" si="381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8"/>
        <v>57.199999999999996</v>
      </c>
      <c r="P4000" s="7">
        <f t="shared" si="379"/>
        <v>59.583333333333336</v>
      </c>
      <c r="Q4000" t="str">
        <f t="shared" si="380"/>
        <v>theater</v>
      </c>
      <c r="R4000" t="str">
        <f t="shared" si="381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8"/>
        <v>16.514285714285716</v>
      </c>
      <c r="P4001" s="7">
        <f t="shared" si="379"/>
        <v>82.571428571428569</v>
      </c>
      <c r="Q4001" t="str">
        <f t="shared" si="380"/>
        <v>theater</v>
      </c>
      <c r="R4001" t="str">
        <f t="shared" si="381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8"/>
        <v>0.125</v>
      </c>
      <c r="P4002" s="7">
        <f t="shared" si="379"/>
        <v>10</v>
      </c>
      <c r="Q4002" t="str">
        <f t="shared" si="380"/>
        <v>theater</v>
      </c>
      <c r="R4002" t="str">
        <f t="shared" si="381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8"/>
        <v>37.75</v>
      </c>
      <c r="P4003" s="7">
        <f t="shared" si="379"/>
        <v>32.357142857142854</v>
      </c>
      <c r="Q4003" t="str">
        <f t="shared" si="380"/>
        <v>theater</v>
      </c>
      <c r="R4003" t="str">
        <f t="shared" si="381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8"/>
        <v>1.8399999999999999</v>
      </c>
      <c r="P4004" s="7">
        <f t="shared" si="379"/>
        <v>5.75</v>
      </c>
      <c r="Q4004" t="str">
        <f t="shared" si="380"/>
        <v>theater</v>
      </c>
      <c r="R4004" t="str">
        <f t="shared" si="381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8"/>
        <v>10.050000000000001</v>
      </c>
      <c r="P4005" s="7">
        <f t="shared" si="379"/>
        <v>100.5</v>
      </c>
      <c r="Q4005" t="str">
        <f t="shared" si="380"/>
        <v>theater</v>
      </c>
      <c r="R4005" t="str">
        <f t="shared" si="381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8"/>
        <v>0.2</v>
      </c>
      <c r="P4006" s="7">
        <f t="shared" si="379"/>
        <v>1</v>
      </c>
      <c r="Q4006" t="str">
        <f t="shared" si="380"/>
        <v>theater</v>
      </c>
      <c r="R4006" t="str">
        <f t="shared" si="381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8"/>
        <v>1.3333333333333335</v>
      </c>
      <c r="P4007" s="7">
        <f t="shared" si="379"/>
        <v>20</v>
      </c>
      <c r="Q4007" t="str">
        <f t="shared" si="380"/>
        <v>theater</v>
      </c>
      <c r="R4007" t="str">
        <f t="shared" si="381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8"/>
        <v>6.6666666666666671E-3</v>
      </c>
      <c r="P4008" s="7">
        <f t="shared" si="379"/>
        <v>2</v>
      </c>
      <c r="Q4008" t="str">
        <f t="shared" si="380"/>
        <v>theater</v>
      </c>
      <c r="R4008" t="str">
        <f t="shared" si="381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8"/>
        <v>0.25</v>
      </c>
      <c r="P4009" s="7">
        <f t="shared" si="379"/>
        <v>5</v>
      </c>
      <c r="Q4009" t="str">
        <f t="shared" si="380"/>
        <v>theater</v>
      </c>
      <c r="R4009" t="str">
        <f t="shared" si="381"/>
        <v>plays</v>
      </c>
      <c r="S4009" s="13">
        <f t="shared" si="376"/>
        <v>41848.772928240738</v>
      </c>
      <c r="T4009" s="13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8"/>
        <v>6</v>
      </c>
      <c r="P4010" s="7">
        <f t="shared" si="379"/>
        <v>15</v>
      </c>
      <c r="Q4010" t="str">
        <f t="shared" si="380"/>
        <v>theater</v>
      </c>
      <c r="R4010" t="str">
        <f t="shared" si="381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8"/>
        <v>3.8860103626943006</v>
      </c>
      <c r="P4011" s="7">
        <f t="shared" si="379"/>
        <v>25</v>
      </c>
      <c r="Q4011" t="str">
        <f t="shared" si="380"/>
        <v>theater</v>
      </c>
      <c r="R4011" t="str">
        <f t="shared" si="381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8"/>
        <v>24.194444444444443</v>
      </c>
      <c r="P4012" s="7">
        <f t="shared" si="379"/>
        <v>45.842105263157897</v>
      </c>
      <c r="Q4012" t="str">
        <f t="shared" si="380"/>
        <v>theater</v>
      </c>
      <c r="R4012" t="str">
        <f t="shared" si="381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8"/>
        <v>7.6</v>
      </c>
      <c r="P4013" s="7">
        <f t="shared" si="379"/>
        <v>4.75</v>
      </c>
      <c r="Q4013" t="str">
        <f t="shared" si="380"/>
        <v>theater</v>
      </c>
      <c r="R4013" t="str">
        <f t="shared" si="381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8"/>
        <v>0</v>
      </c>
      <c r="P4014" s="7" t="e">
        <f t="shared" si="379"/>
        <v>#DIV/0!</v>
      </c>
      <c r="Q4014" t="str">
        <f t="shared" si="380"/>
        <v>theater</v>
      </c>
      <c r="R4014" t="str">
        <f t="shared" si="381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8"/>
        <v>1.3</v>
      </c>
      <c r="P4015" s="7">
        <f t="shared" si="379"/>
        <v>13</v>
      </c>
      <c r="Q4015" t="str">
        <f t="shared" si="380"/>
        <v>theater</v>
      </c>
      <c r="R4015" t="str">
        <f t="shared" si="381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8"/>
        <v>0</v>
      </c>
      <c r="P4016" s="7" t="e">
        <f t="shared" si="379"/>
        <v>#DIV/0!</v>
      </c>
      <c r="Q4016" t="str">
        <f t="shared" si="380"/>
        <v>theater</v>
      </c>
      <c r="R4016" t="str">
        <f t="shared" si="381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8"/>
        <v>1.4285714285714287E-2</v>
      </c>
      <c r="P4017" s="7">
        <f t="shared" si="379"/>
        <v>1</v>
      </c>
      <c r="Q4017" t="str">
        <f t="shared" si="380"/>
        <v>theater</v>
      </c>
      <c r="R4017" t="str">
        <f t="shared" si="381"/>
        <v>plays</v>
      </c>
      <c r="S4017" s="13">
        <f t="shared" si="376"/>
        <v>42174.780821759261</v>
      </c>
      <c r="T4017" s="13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8"/>
        <v>14.000000000000002</v>
      </c>
      <c r="P4018" s="7">
        <f t="shared" si="379"/>
        <v>10</v>
      </c>
      <c r="Q4018" t="str">
        <f t="shared" si="380"/>
        <v>theater</v>
      </c>
      <c r="R4018" t="str">
        <f t="shared" si="381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8"/>
        <v>1.05</v>
      </c>
      <c r="P4019" s="7">
        <f t="shared" si="379"/>
        <v>52.5</v>
      </c>
      <c r="Q4019" t="str">
        <f t="shared" si="380"/>
        <v>theater</v>
      </c>
      <c r="R4019" t="str">
        <f t="shared" si="381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8"/>
        <v>8.6666666666666679</v>
      </c>
      <c r="P4020" s="7">
        <f t="shared" si="379"/>
        <v>32.5</v>
      </c>
      <c r="Q4020" t="str">
        <f t="shared" si="380"/>
        <v>theater</v>
      </c>
      <c r="R4020" t="str">
        <f t="shared" si="381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8"/>
        <v>0.82857142857142851</v>
      </c>
      <c r="P4021" s="7">
        <f t="shared" si="379"/>
        <v>7.25</v>
      </c>
      <c r="Q4021" t="str">
        <f t="shared" si="380"/>
        <v>theater</v>
      </c>
      <c r="R4021" t="str">
        <f t="shared" si="381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8"/>
        <v>16.666666666666664</v>
      </c>
      <c r="P4022" s="7">
        <f t="shared" si="379"/>
        <v>33.333333333333336</v>
      </c>
      <c r="Q4022" t="str">
        <f t="shared" si="380"/>
        <v>theater</v>
      </c>
      <c r="R4022" t="str">
        <f t="shared" si="381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8"/>
        <v>0.83333333333333337</v>
      </c>
      <c r="P4023" s="7">
        <f t="shared" si="379"/>
        <v>62.5</v>
      </c>
      <c r="Q4023" t="str">
        <f t="shared" si="380"/>
        <v>theater</v>
      </c>
      <c r="R4023" t="str">
        <f t="shared" si="381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8"/>
        <v>69.561111111111103</v>
      </c>
      <c r="P4024" s="7">
        <f t="shared" si="379"/>
        <v>63.558375634517766</v>
      </c>
      <c r="Q4024" t="str">
        <f t="shared" si="380"/>
        <v>theater</v>
      </c>
      <c r="R4024" t="str">
        <f t="shared" si="381"/>
        <v>plays</v>
      </c>
      <c r="S4024" s="13">
        <f t="shared" si="376"/>
        <v>41990.584108796298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8"/>
        <v>0</v>
      </c>
      <c r="P4025" s="7" t="e">
        <f t="shared" si="379"/>
        <v>#DIV/0!</v>
      </c>
      <c r="Q4025" t="str">
        <f t="shared" si="380"/>
        <v>theater</v>
      </c>
      <c r="R4025" t="str">
        <f t="shared" si="381"/>
        <v>plays</v>
      </c>
      <c r="S4025" s="13">
        <f t="shared" si="376"/>
        <v>42408.999571759261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8"/>
        <v>1.25</v>
      </c>
      <c r="P4026" s="7">
        <f t="shared" si="379"/>
        <v>10</v>
      </c>
      <c r="Q4026" t="str">
        <f t="shared" si="380"/>
        <v>theater</v>
      </c>
      <c r="R4026" t="str">
        <f t="shared" si="381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8"/>
        <v>5</v>
      </c>
      <c r="P4027" s="7">
        <f t="shared" si="379"/>
        <v>62.5</v>
      </c>
      <c r="Q4027" t="str">
        <f t="shared" si="380"/>
        <v>theater</v>
      </c>
      <c r="R4027" t="str">
        <f t="shared" si="381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8"/>
        <v>0</v>
      </c>
      <c r="P4028" s="7" t="e">
        <f t="shared" si="379"/>
        <v>#DIV/0!</v>
      </c>
      <c r="Q4028" t="str">
        <f t="shared" si="380"/>
        <v>theater</v>
      </c>
      <c r="R4028" t="str">
        <f t="shared" si="381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8"/>
        <v>7.166666666666667</v>
      </c>
      <c r="P4029" s="7">
        <f t="shared" si="379"/>
        <v>30.714285714285715</v>
      </c>
      <c r="Q4029" t="str">
        <f t="shared" si="380"/>
        <v>theater</v>
      </c>
      <c r="R4029" t="str">
        <f t="shared" si="381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8"/>
        <v>28.050000000000004</v>
      </c>
      <c r="P4030" s="7">
        <f t="shared" si="379"/>
        <v>51</v>
      </c>
      <c r="Q4030" t="str">
        <f t="shared" si="380"/>
        <v>theater</v>
      </c>
      <c r="R4030" t="str">
        <f t="shared" si="381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8"/>
        <v>0</v>
      </c>
      <c r="P4031" s="7" t="e">
        <f t="shared" si="379"/>
        <v>#DIV/0!</v>
      </c>
      <c r="Q4031" t="str">
        <f t="shared" si="380"/>
        <v>theater</v>
      </c>
      <c r="R4031" t="str">
        <f t="shared" si="381"/>
        <v>plays</v>
      </c>
      <c r="S4031" s="13">
        <f t="shared" si="376"/>
        <v>42322.02511574074</v>
      </c>
      <c r="T4031" s="13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8"/>
        <v>16</v>
      </c>
      <c r="P4032" s="7">
        <f t="shared" si="379"/>
        <v>66.666666666666671</v>
      </c>
      <c r="Q4032" t="str">
        <f t="shared" si="380"/>
        <v>theater</v>
      </c>
      <c r="R4032" t="str">
        <f t="shared" si="381"/>
        <v>plays</v>
      </c>
      <c r="S4032" s="13">
        <f t="shared" si="376"/>
        <v>42374.655081018514</v>
      </c>
      <c r="T4032" s="13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8"/>
        <v>0</v>
      </c>
      <c r="P4033" s="7" t="e">
        <f t="shared" si="379"/>
        <v>#DIV/0!</v>
      </c>
      <c r="Q4033" t="str">
        <f t="shared" si="380"/>
        <v>theater</v>
      </c>
      <c r="R4033" t="str">
        <f t="shared" si="381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8"/>
        <v>6.8287037037037033</v>
      </c>
      <c r="P4034" s="7">
        <f t="shared" si="379"/>
        <v>59</v>
      </c>
      <c r="Q4034" t="str">
        <f t="shared" si="380"/>
        <v>theater</v>
      </c>
      <c r="R4034" t="str">
        <f t="shared" si="381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25.698702928870294</v>
      </c>
      <c r="P4035" s="7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3">
        <f t="shared" ref="S4035:S4098" si="382">(J4035/86400)+DATE(1970,1,1)</f>
        <v>42614.268796296295</v>
      </c>
      <c r="T4035" s="13">
        <f t="shared" ref="T4035:T4098" si="383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384">E4036/D4036*100</f>
        <v>1.4814814814814816</v>
      </c>
      <c r="P4036" s="7">
        <f t="shared" ref="P4036:P4099" si="385">E4036/L4036</f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4"/>
        <v>36.85</v>
      </c>
      <c r="P4037" s="7">
        <f t="shared" si="385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41903.882951388892</v>
      </c>
      <c r="T4037" s="13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4"/>
        <v>47.05</v>
      </c>
      <c r="P4038" s="7">
        <f t="shared" si="385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41804.937083333338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4"/>
        <v>11.428571428571429</v>
      </c>
      <c r="P4039" s="7">
        <f t="shared" si="385"/>
        <v>40</v>
      </c>
      <c r="Q4039" t="str">
        <f t="shared" ref="Q4039:Q4102" si="386">LEFT(N4039, SEARCH("/",N4039)-1)</f>
        <v>theater</v>
      </c>
      <c r="R4039" t="str">
        <f t="shared" ref="R4039:R4102" si="387">RIGHT(N4039,LEN(N4039)-SEARCH("/",N4039))</f>
        <v>plays</v>
      </c>
      <c r="S4039" s="13">
        <f t="shared" si="382"/>
        <v>42497.070775462962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4"/>
        <v>12.04</v>
      </c>
      <c r="P4040" s="7">
        <f t="shared" si="385"/>
        <v>75.25</v>
      </c>
      <c r="Q4040" t="str">
        <f t="shared" si="386"/>
        <v>theater</v>
      </c>
      <c r="R4040" t="str">
        <f t="shared" si="387"/>
        <v>plays</v>
      </c>
      <c r="S4040" s="13">
        <f t="shared" si="382"/>
        <v>41869.798726851848</v>
      </c>
      <c r="T4040" s="13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4"/>
        <v>60</v>
      </c>
      <c r="P4041" s="7">
        <f t="shared" si="385"/>
        <v>60</v>
      </c>
      <c r="Q4041" t="str">
        <f t="shared" si="386"/>
        <v>theater</v>
      </c>
      <c r="R4041" t="str">
        <f t="shared" si="387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4"/>
        <v>31.25</v>
      </c>
      <c r="P4042" s="7">
        <f t="shared" si="385"/>
        <v>1250</v>
      </c>
      <c r="Q4042" t="str">
        <f t="shared" si="386"/>
        <v>theater</v>
      </c>
      <c r="R4042" t="str">
        <f t="shared" si="387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4"/>
        <v>0.42</v>
      </c>
      <c r="P4043" s="7">
        <f t="shared" si="385"/>
        <v>10.5</v>
      </c>
      <c r="Q4043" t="str">
        <f t="shared" si="386"/>
        <v>theater</v>
      </c>
      <c r="R4043" t="str">
        <f t="shared" si="387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4"/>
        <v>0.21</v>
      </c>
      <c r="P4044" s="7">
        <f t="shared" si="385"/>
        <v>7</v>
      </c>
      <c r="Q4044" t="str">
        <f t="shared" si="386"/>
        <v>theater</v>
      </c>
      <c r="R4044" t="str">
        <f t="shared" si="387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4"/>
        <v>0</v>
      </c>
      <c r="P4045" s="7" t="e">
        <f t="shared" si="385"/>
        <v>#DIV/0!</v>
      </c>
      <c r="Q4045" t="str">
        <f t="shared" si="386"/>
        <v>theater</v>
      </c>
      <c r="R4045" t="str">
        <f t="shared" si="387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4"/>
        <v>37.5</v>
      </c>
      <c r="P4046" s="7">
        <f t="shared" si="385"/>
        <v>56.25</v>
      </c>
      <c r="Q4046" t="str">
        <f t="shared" si="386"/>
        <v>theater</v>
      </c>
      <c r="R4046" t="str">
        <f t="shared" si="387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4"/>
        <v>0.02</v>
      </c>
      <c r="P4047" s="7">
        <f t="shared" si="385"/>
        <v>1</v>
      </c>
      <c r="Q4047" t="str">
        <f t="shared" si="386"/>
        <v>theater</v>
      </c>
      <c r="R4047" t="str">
        <f t="shared" si="387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4"/>
        <v>8.2142857142857135</v>
      </c>
      <c r="P4048" s="7">
        <f t="shared" si="385"/>
        <v>38.333333333333336</v>
      </c>
      <c r="Q4048" t="str">
        <f t="shared" si="386"/>
        <v>theater</v>
      </c>
      <c r="R4048" t="str">
        <f t="shared" si="387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4"/>
        <v>2.1999999999999997</v>
      </c>
      <c r="P4049" s="7">
        <f t="shared" si="385"/>
        <v>27.5</v>
      </c>
      <c r="Q4049" t="str">
        <f t="shared" si="386"/>
        <v>theater</v>
      </c>
      <c r="R4049" t="str">
        <f t="shared" si="387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4"/>
        <v>17.652941176470588</v>
      </c>
      <c r="P4050" s="7">
        <f t="shared" si="385"/>
        <v>32.978021978021978</v>
      </c>
      <c r="Q4050" t="str">
        <f t="shared" si="386"/>
        <v>theater</v>
      </c>
      <c r="R4050" t="str">
        <f t="shared" si="387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4"/>
        <v>0.08</v>
      </c>
      <c r="P4051" s="7">
        <f t="shared" si="385"/>
        <v>16</v>
      </c>
      <c r="Q4051" t="str">
        <f t="shared" si="386"/>
        <v>theater</v>
      </c>
      <c r="R4051" t="str">
        <f t="shared" si="387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4"/>
        <v>6.6666666666666666E-2</v>
      </c>
      <c r="P4052" s="7">
        <f t="shared" si="385"/>
        <v>1</v>
      </c>
      <c r="Q4052" t="str">
        <f t="shared" si="386"/>
        <v>theater</v>
      </c>
      <c r="R4052" t="str">
        <f t="shared" si="387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4"/>
        <v>0</v>
      </c>
      <c r="P4053" s="7" t="e">
        <f t="shared" si="385"/>
        <v>#DIV/0!</v>
      </c>
      <c r="Q4053" t="str">
        <f t="shared" si="386"/>
        <v>theater</v>
      </c>
      <c r="R4053" t="str">
        <f t="shared" si="387"/>
        <v>plays</v>
      </c>
      <c r="S4053" s="13">
        <f t="shared" si="382"/>
        <v>41761.810150462959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4"/>
        <v>37.533333333333339</v>
      </c>
      <c r="P4054" s="7">
        <f t="shared" si="385"/>
        <v>86.615384615384613</v>
      </c>
      <c r="Q4054" t="str">
        <f t="shared" si="386"/>
        <v>theater</v>
      </c>
      <c r="R4054" t="str">
        <f t="shared" si="387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4"/>
        <v>22</v>
      </c>
      <c r="P4055" s="7">
        <f t="shared" si="385"/>
        <v>55</v>
      </c>
      <c r="Q4055" t="str">
        <f t="shared" si="386"/>
        <v>theater</v>
      </c>
      <c r="R4055" t="str">
        <f t="shared" si="387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4"/>
        <v>0</v>
      </c>
      <c r="P4056" s="7" t="e">
        <f t="shared" si="385"/>
        <v>#DIV/0!</v>
      </c>
      <c r="Q4056" t="str">
        <f t="shared" si="386"/>
        <v>theater</v>
      </c>
      <c r="R4056" t="str">
        <f t="shared" si="387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4"/>
        <v>17.62</v>
      </c>
      <c r="P4057" s="7">
        <f t="shared" si="385"/>
        <v>41.952380952380949</v>
      </c>
      <c r="Q4057" t="str">
        <f t="shared" si="386"/>
        <v>theater</v>
      </c>
      <c r="R4057" t="str">
        <f t="shared" si="387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4"/>
        <v>53</v>
      </c>
      <c r="P4058" s="7">
        <f t="shared" si="385"/>
        <v>88.333333333333329</v>
      </c>
      <c r="Q4058" t="str">
        <f t="shared" si="386"/>
        <v>theater</v>
      </c>
      <c r="R4058" t="str">
        <f t="shared" si="387"/>
        <v>plays</v>
      </c>
      <c r="S4058" s="13">
        <f t="shared" si="382"/>
        <v>42534.933321759258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4"/>
        <v>22.142857142857142</v>
      </c>
      <c r="P4059" s="7">
        <f t="shared" si="385"/>
        <v>129.16666666666666</v>
      </c>
      <c r="Q4059" t="str">
        <f t="shared" si="386"/>
        <v>theater</v>
      </c>
      <c r="R4059" t="str">
        <f t="shared" si="387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4"/>
        <v>2.5333333333333332</v>
      </c>
      <c r="P4060" s="7">
        <f t="shared" si="385"/>
        <v>23.75</v>
      </c>
      <c r="Q4060" t="str">
        <f t="shared" si="386"/>
        <v>theater</v>
      </c>
      <c r="R4060" t="str">
        <f t="shared" si="387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4"/>
        <v>2.5</v>
      </c>
      <c r="P4061" s="7">
        <f t="shared" si="385"/>
        <v>35.714285714285715</v>
      </c>
      <c r="Q4061" t="str">
        <f t="shared" si="386"/>
        <v>theater</v>
      </c>
      <c r="R4061" t="str">
        <f t="shared" si="387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4"/>
        <v>2.85</v>
      </c>
      <c r="P4062" s="7">
        <f t="shared" si="385"/>
        <v>57</v>
      </c>
      <c r="Q4062" t="str">
        <f t="shared" si="386"/>
        <v>theater</v>
      </c>
      <c r="R4062" t="str">
        <f t="shared" si="387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4"/>
        <v>0</v>
      </c>
      <c r="P4063" s="7" t="e">
        <f t="shared" si="385"/>
        <v>#DIV/0!</v>
      </c>
      <c r="Q4063" t="str">
        <f t="shared" si="386"/>
        <v>theater</v>
      </c>
      <c r="R4063" t="str">
        <f t="shared" si="387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4"/>
        <v>2.4500000000000002</v>
      </c>
      <c r="P4064" s="7">
        <f t="shared" si="385"/>
        <v>163.33333333333334</v>
      </c>
      <c r="Q4064" t="str">
        <f t="shared" si="386"/>
        <v>theater</v>
      </c>
      <c r="R4064" t="str">
        <f t="shared" si="387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4"/>
        <v>1.4210526315789473</v>
      </c>
      <c r="P4065" s="7">
        <f t="shared" si="385"/>
        <v>15</v>
      </c>
      <c r="Q4065" t="str">
        <f t="shared" si="386"/>
        <v>theater</v>
      </c>
      <c r="R4065" t="str">
        <f t="shared" si="387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4"/>
        <v>19.25</v>
      </c>
      <c r="P4066" s="7">
        <f t="shared" si="385"/>
        <v>64.166666666666671</v>
      </c>
      <c r="Q4066" t="str">
        <f t="shared" si="386"/>
        <v>theater</v>
      </c>
      <c r="R4066" t="str">
        <f t="shared" si="387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4"/>
        <v>0.67500000000000004</v>
      </c>
      <c r="P4067" s="7">
        <f t="shared" si="385"/>
        <v>6.75</v>
      </c>
      <c r="Q4067" t="str">
        <f t="shared" si="386"/>
        <v>theater</v>
      </c>
      <c r="R4067" t="str">
        <f t="shared" si="387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4"/>
        <v>0.16666666666666669</v>
      </c>
      <c r="P4068" s="7">
        <f t="shared" si="385"/>
        <v>25</v>
      </c>
      <c r="Q4068" t="str">
        <f t="shared" si="386"/>
        <v>theater</v>
      </c>
      <c r="R4068" t="str">
        <f t="shared" si="387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4"/>
        <v>60.9</v>
      </c>
      <c r="P4069" s="7">
        <f t="shared" si="385"/>
        <v>179.11764705882354</v>
      </c>
      <c r="Q4069" t="str">
        <f t="shared" si="386"/>
        <v>theater</v>
      </c>
      <c r="R4069" t="str">
        <f t="shared" si="387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4"/>
        <v>1</v>
      </c>
      <c r="P4070" s="7">
        <f t="shared" si="385"/>
        <v>34.950000000000003</v>
      </c>
      <c r="Q4070" t="str">
        <f t="shared" si="386"/>
        <v>theater</v>
      </c>
      <c r="R4070" t="str">
        <f t="shared" si="387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4"/>
        <v>34.4</v>
      </c>
      <c r="P4071" s="7">
        <f t="shared" si="385"/>
        <v>33.07692307692308</v>
      </c>
      <c r="Q4071" t="str">
        <f t="shared" si="386"/>
        <v>theater</v>
      </c>
      <c r="R4071" t="str">
        <f t="shared" si="387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4"/>
        <v>16.5</v>
      </c>
      <c r="P4072" s="7">
        <f t="shared" si="385"/>
        <v>27.5</v>
      </c>
      <c r="Q4072" t="str">
        <f t="shared" si="386"/>
        <v>theater</v>
      </c>
      <c r="R4072" t="str">
        <f t="shared" si="387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4"/>
        <v>0</v>
      </c>
      <c r="P4073" s="7" t="e">
        <f t="shared" si="385"/>
        <v>#DIV/0!</v>
      </c>
      <c r="Q4073" t="str">
        <f t="shared" si="386"/>
        <v>theater</v>
      </c>
      <c r="R4073" t="str">
        <f t="shared" si="387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4"/>
        <v>0.4</v>
      </c>
      <c r="P4074" s="7">
        <f t="shared" si="385"/>
        <v>2</v>
      </c>
      <c r="Q4074" t="str">
        <f t="shared" si="386"/>
        <v>theater</v>
      </c>
      <c r="R4074" t="str">
        <f t="shared" si="387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4"/>
        <v>1.0571428571428572</v>
      </c>
      <c r="P4075" s="7">
        <f t="shared" si="385"/>
        <v>18.5</v>
      </c>
      <c r="Q4075" t="str">
        <f t="shared" si="386"/>
        <v>theater</v>
      </c>
      <c r="R4075" t="str">
        <f t="shared" si="387"/>
        <v>plays</v>
      </c>
      <c r="S4075" s="13">
        <f t="shared" si="382"/>
        <v>42078.345208333332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4"/>
        <v>26.727272727272727</v>
      </c>
      <c r="P4076" s="7">
        <f t="shared" si="385"/>
        <v>35</v>
      </c>
      <c r="Q4076" t="str">
        <f t="shared" si="386"/>
        <v>theater</v>
      </c>
      <c r="R4076" t="str">
        <f t="shared" si="387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4"/>
        <v>28.799999999999997</v>
      </c>
      <c r="P4077" s="7">
        <f t="shared" si="385"/>
        <v>44.307692307692307</v>
      </c>
      <c r="Q4077" t="str">
        <f t="shared" si="386"/>
        <v>theater</v>
      </c>
      <c r="R4077" t="str">
        <f t="shared" si="387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4"/>
        <v>0</v>
      </c>
      <c r="P4078" s="7" t="e">
        <f t="shared" si="385"/>
        <v>#DIV/0!</v>
      </c>
      <c r="Q4078" t="str">
        <f t="shared" si="386"/>
        <v>theater</v>
      </c>
      <c r="R4078" t="str">
        <f t="shared" si="387"/>
        <v>plays</v>
      </c>
      <c r="S4078" s="13">
        <f t="shared" si="382"/>
        <v>41905.795706018514</v>
      </c>
      <c r="T4078" s="13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4"/>
        <v>8.9</v>
      </c>
      <c r="P4079" s="7">
        <f t="shared" si="385"/>
        <v>222.5</v>
      </c>
      <c r="Q4079" t="str">
        <f t="shared" si="386"/>
        <v>theater</v>
      </c>
      <c r="R4079" t="str">
        <f t="shared" si="387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4"/>
        <v>0</v>
      </c>
      <c r="P4080" s="7" t="e">
        <f t="shared" si="385"/>
        <v>#DIV/0!</v>
      </c>
      <c r="Q4080" t="str">
        <f t="shared" si="386"/>
        <v>theater</v>
      </c>
      <c r="R4080" t="str">
        <f t="shared" si="387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4"/>
        <v>0.16666666666666669</v>
      </c>
      <c r="P4081" s="7">
        <f t="shared" si="385"/>
        <v>5</v>
      </c>
      <c r="Q4081" t="str">
        <f t="shared" si="386"/>
        <v>theater</v>
      </c>
      <c r="R4081" t="str">
        <f t="shared" si="387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4"/>
        <v>0</v>
      </c>
      <c r="P4082" s="7" t="e">
        <f t="shared" si="385"/>
        <v>#DIV/0!</v>
      </c>
      <c r="Q4082" t="str">
        <f t="shared" si="386"/>
        <v>theater</v>
      </c>
      <c r="R4082" t="str">
        <f t="shared" si="387"/>
        <v>plays</v>
      </c>
      <c r="S4082" s="13">
        <f t="shared" si="382"/>
        <v>42511.698101851856</v>
      </c>
      <c r="T4082" s="13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4"/>
        <v>15.737410071942445</v>
      </c>
      <c r="P4083" s="7">
        <f t="shared" si="385"/>
        <v>29.166666666666668</v>
      </c>
      <c r="Q4083" t="str">
        <f t="shared" si="386"/>
        <v>theater</v>
      </c>
      <c r="R4083" t="str">
        <f t="shared" si="387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4"/>
        <v>2</v>
      </c>
      <c r="P4084" s="7">
        <f t="shared" si="385"/>
        <v>1.5</v>
      </c>
      <c r="Q4084" t="str">
        <f t="shared" si="386"/>
        <v>theater</v>
      </c>
      <c r="R4084" t="str">
        <f t="shared" si="387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4"/>
        <v>21.685714285714287</v>
      </c>
      <c r="P4085" s="7">
        <f t="shared" si="385"/>
        <v>126.5</v>
      </c>
      <c r="Q4085" t="str">
        <f t="shared" si="386"/>
        <v>theater</v>
      </c>
      <c r="R4085" t="str">
        <f t="shared" si="387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4"/>
        <v>0.33333333333333337</v>
      </c>
      <c r="P4086" s="7">
        <f t="shared" si="385"/>
        <v>10</v>
      </c>
      <c r="Q4086" t="str">
        <f t="shared" si="386"/>
        <v>theater</v>
      </c>
      <c r="R4086" t="str">
        <f t="shared" si="387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4"/>
        <v>0.2857142857142857</v>
      </c>
      <c r="P4087" s="7">
        <f t="shared" si="385"/>
        <v>10</v>
      </c>
      <c r="Q4087" t="str">
        <f t="shared" si="386"/>
        <v>theater</v>
      </c>
      <c r="R4087" t="str">
        <f t="shared" si="387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4"/>
        <v>4.7</v>
      </c>
      <c r="P4088" s="7">
        <f t="shared" si="385"/>
        <v>9.4</v>
      </c>
      <c r="Q4088" t="str">
        <f t="shared" si="386"/>
        <v>theater</v>
      </c>
      <c r="R4088" t="str">
        <f t="shared" si="387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4"/>
        <v>0</v>
      </c>
      <c r="P4089" s="7" t="e">
        <f t="shared" si="385"/>
        <v>#DIV/0!</v>
      </c>
      <c r="Q4089" t="str">
        <f t="shared" si="386"/>
        <v>theater</v>
      </c>
      <c r="R4089" t="str">
        <f t="shared" si="387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4"/>
        <v>10.8</v>
      </c>
      <c r="P4090" s="7">
        <f t="shared" si="385"/>
        <v>72</v>
      </c>
      <c r="Q4090" t="str">
        <f t="shared" si="386"/>
        <v>theater</v>
      </c>
      <c r="R4090" t="str">
        <f t="shared" si="387"/>
        <v>plays</v>
      </c>
      <c r="S4090" s="13">
        <f t="shared" si="382"/>
        <v>41990.612546296295</v>
      </c>
      <c r="T4090" s="13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4"/>
        <v>4.8</v>
      </c>
      <c r="P4091" s="7">
        <f t="shared" si="385"/>
        <v>30</v>
      </c>
      <c r="Q4091" t="str">
        <f t="shared" si="386"/>
        <v>theater</v>
      </c>
      <c r="R4091" t="str">
        <f t="shared" si="387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4"/>
        <v>3.2</v>
      </c>
      <c r="P4092" s="7">
        <f t="shared" si="385"/>
        <v>10.666666666666666</v>
      </c>
      <c r="Q4092" t="str">
        <f t="shared" si="386"/>
        <v>theater</v>
      </c>
      <c r="R4092" t="str">
        <f t="shared" si="387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4"/>
        <v>12.75</v>
      </c>
      <c r="P4093" s="7">
        <f t="shared" si="385"/>
        <v>25.5</v>
      </c>
      <c r="Q4093" t="str">
        <f t="shared" si="386"/>
        <v>theater</v>
      </c>
      <c r="R4093" t="str">
        <f t="shared" si="387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4"/>
        <v>1.8181818181818181E-2</v>
      </c>
      <c r="P4094" s="7">
        <f t="shared" si="385"/>
        <v>20</v>
      </c>
      <c r="Q4094" t="str">
        <f t="shared" si="386"/>
        <v>theater</v>
      </c>
      <c r="R4094" t="str">
        <f t="shared" si="387"/>
        <v>plays</v>
      </c>
      <c r="S4094" s="13">
        <f t="shared" si="382"/>
        <v>42039.194988425923</v>
      </c>
      <c r="T4094" s="13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4"/>
        <v>2.4</v>
      </c>
      <c r="P4095" s="7">
        <f t="shared" si="385"/>
        <v>15</v>
      </c>
      <c r="Q4095" t="str">
        <f t="shared" si="386"/>
        <v>theater</v>
      </c>
      <c r="R4095" t="str">
        <f t="shared" si="387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4"/>
        <v>36.5</v>
      </c>
      <c r="P4096" s="7">
        <f t="shared" si="385"/>
        <v>91.25</v>
      </c>
      <c r="Q4096" t="str">
        <f t="shared" si="386"/>
        <v>theater</v>
      </c>
      <c r="R4096" t="str">
        <f t="shared" si="387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4"/>
        <v>2.666666666666667</v>
      </c>
      <c r="P4097" s="7">
        <f t="shared" si="385"/>
        <v>800</v>
      </c>
      <c r="Q4097" t="str">
        <f t="shared" si="386"/>
        <v>theater</v>
      </c>
      <c r="R4097" t="str">
        <f t="shared" si="387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4"/>
        <v>11.428571428571429</v>
      </c>
      <c r="P4098" s="7">
        <f t="shared" si="385"/>
        <v>80</v>
      </c>
      <c r="Q4098" t="str">
        <f t="shared" si="386"/>
        <v>theater</v>
      </c>
      <c r="R4098" t="str">
        <f t="shared" si="387"/>
        <v>plays</v>
      </c>
      <c r="S4098" s="13">
        <f t="shared" si="382"/>
        <v>42750.530312499999</v>
      </c>
      <c r="T4098" s="13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7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3">
        <f t="shared" ref="S4099:S4115" si="388">(J4099/86400)+DATE(1970,1,1)</f>
        <v>42344.824502314819</v>
      </c>
      <c r="T4099" s="13">
        <f t="shared" ref="T4099:T4115" si="389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390">E4100/D4100*100</f>
        <v>0</v>
      </c>
      <c r="P4100" s="7" t="e">
        <f t="shared" ref="P4100:P4115" si="391">E4100/L4100</f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90"/>
        <v>1.1111111111111112</v>
      </c>
      <c r="P4101" s="7">
        <f t="shared" si="391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90"/>
        <v>0</v>
      </c>
      <c r="P4102" s="7" t="e">
        <f t="shared" si="391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90"/>
        <v>0</v>
      </c>
      <c r="P4103" s="7" t="e">
        <f t="shared" si="391"/>
        <v>#DIV/0!</v>
      </c>
      <c r="Q4103" t="str">
        <f t="shared" ref="Q4103:Q4115" si="392">LEFT(N4103, SEARCH("/",N4103)-1)</f>
        <v>theater</v>
      </c>
      <c r="R4103" t="str">
        <f t="shared" ref="R4103:R4114" si="393">RIGHT(N4103,LEN(N4103)-SEARCH("/",N4103))</f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90"/>
        <v>27.400000000000002</v>
      </c>
      <c r="P4104" s="7">
        <f t="shared" si="391"/>
        <v>22.833333333333332</v>
      </c>
      <c r="Q4104" t="str">
        <f t="shared" si="392"/>
        <v>theater</v>
      </c>
      <c r="R4104" t="str">
        <f t="shared" si="393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90"/>
        <v>10</v>
      </c>
      <c r="P4105" s="7">
        <f t="shared" si="391"/>
        <v>16.666666666666668</v>
      </c>
      <c r="Q4105" t="str">
        <f t="shared" si="392"/>
        <v>theater</v>
      </c>
      <c r="R4105" t="str">
        <f t="shared" si="393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90"/>
        <v>21.366666666666667</v>
      </c>
      <c r="P4106" s="7">
        <f t="shared" si="391"/>
        <v>45.785714285714285</v>
      </c>
      <c r="Q4106" t="str">
        <f t="shared" si="392"/>
        <v>theater</v>
      </c>
      <c r="R4106" t="str">
        <f t="shared" si="393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90"/>
        <v>6.9696969696969706</v>
      </c>
      <c r="P4107" s="7">
        <f t="shared" si="391"/>
        <v>383.33333333333331</v>
      </c>
      <c r="Q4107" t="str">
        <f t="shared" si="392"/>
        <v>theater</v>
      </c>
      <c r="R4107" t="str">
        <f t="shared" si="393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90"/>
        <v>70.599999999999994</v>
      </c>
      <c r="P4108" s="7">
        <f t="shared" si="391"/>
        <v>106.96969696969697</v>
      </c>
      <c r="Q4108" t="str">
        <f t="shared" si="392"/>
        <v>theater</v>
      </c>
      <c r="R4108" t="str">
        <f t="shared" si="393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90"/>
        <v>2.0500000000000003</v>
      </c>
      <c r="P4109" s="7">
        <f t="shared" si="391"/>
        <v>10.25</v>
      </c>
      <c r="Q4109" t="str">
        <f t="shared" si="392"/>
        <v>theater</v>
      </c>
      <c r="R4109" t="str">
        <f t="shared" si="393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90"/>
        <v>1.9666666666666666</v>
      </c>
      <c r="P4110" s="7">
        <f t="shared" si="391"/>
        <v>59</v>
      </c>
      <c r="Q4110" t="str">
        <f t="shared" si="392"/>
        <v>theater</v>
      </c>
      <c r="R4110" t="str">
        <f t="shared" si="393"/>
        <v>plays</v>
      </c>
      <c r="S4110" s="13">
        <f t="shared" si="388"/>
        <v>42767.031678240739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90"/>
        <v>0</v>
      </c>
      <c r="P4111" s="7" t="e">
        <f t="shared" si="391"/>
        <v>#DIV/0!</v>
      </c>
      <c r="Q4111" t="str">
        <f t="shared" si="392"/>
        <v>theater</v>
      </c>
      <c r="R4111" t="str">
        <f t="shared" si="393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90"/>
        <v>28.666666666666668</v>
      </c>
      <c r="P4112" s="7">
        <f t="shared" si="391"/>
        <v>14.333333333333334</v>
      </c>
      <c r="Q4112" t="str">
        <f t="shared" si="392"/>
        <v>theater</v>
      </c>
      <c r="R4112" t="str">
        <f t="shared" si="393"/>
        <v>plays</v>
      </c>
      <c r="S4112" s="13">
        <f t="shared" si="388"/>
        <v>42512.626747685186</v>
      </c>
      <c r="T4112" s="13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90"/>
        <v>3.1333333333333333</v>
      </c>
      <c r="P4113" s="7">
        <f t="shared" si="391"/>
        <v>15.666666666666666</v>
      </c>
      <c r="Q4113" t="str">
        <f t="shared" si="392"/>
        <v>theater</v>
      </c>
      <c r="R4113" t="str">
        <f t="shared" si="393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90"/>
        <v>0.04</v>
      </c>
      <c r="P4114" s="7">
        <f t="shared" si="391"/>
        <v>1</v>
      </c>
      <c r="Q4114" t="str">
        <f t="shared" si="392"/>
        <v>theater</v>
      </c>
      <c r="R4114" t="str">
        <f t="shared" si="393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90"/>
        <v>0.2</v>
      </c>
      <c r="P4115" s="7">
        <f t="shared" si="391"/>
        <v>1</v>
      </c>
      <c r="Q4115" t="str">
        <f t="shared" si="392"/>
        <v>theater</v>
      </c>
      <c r="R4115" t="str">
        <f>RIGHT(N4115,LEN(N4115)-SEARCH("/",N4115))</f>
        <v>plays</v>
      </c>
      <c r="S4115" s="13">
        <f t="shared" si="388"/>
        <v>42358.573182870372</v>
      </c>
      <c r="T4115" s="13">
        <f t="shared" si="389"/>
        <v>42377.273611111115</v>
      </c>
    </row>
    <row r="4116" spans="1:20" x14ac:dyDescent="0.25">
      <c r="P4116" s="7"/>
    </row>
  </sheetData>
  <conditionalFormatting sqref="F1:F1048576">
    <cfRule type="cellIs" dxfId="2" priority="10" operator="equal">
      <formula>"successful"</formula>
    </cfRule>
    <cfRule type="cellIs" dxfId="1" priority="9" operator="equal">
      <formula>"failed"</formula>
    </cfRule>
    <cfRule type="cellIs" dxfId="0" priority="8" operator="equal">
      <formula>"canceled"</formula>
    </cfRule>
  </conditionalFormatting>
  <conditionalFormatting sqref="O1:O1048576">
    <cfRule type="colorScale" priority="7">
      <colorScale>
        <cfvo type="min"/>
        <cfvo type="num" val="0"/>
        <cfvo type="max"/>
        <color rgb="FFC00000"/>
        <color rgb="FF92D050"/>
        <color rgb="FF00B0F0"/>
      </colorScale>
    </cfRule>
  </conditionalFormatting>
  <conditionalFormatting sqref="O2:O4115">
    <cfRule type="colorScale" priority="6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conditionalFormatting sqref="P1">
    <cfRule type="colorScale" priority="5">
      <colorScale>
        <cfvo type="min"/>
        <cfvo type="num" val="0"/>
        <cfvo type="max"/>
        <color rgb="FFC00000"/>
        <color rgb="FF92D050"/>
        <color rgb="FF00B0F0"/>
      </colorScale>
    </cfRule>
  </conditionalFormatting>
  <conditionalFormatting sqref="Q1">
    <cfRule type="colorScale" priority="4">
      <colorScale>
        <cfvo type="min"/>
        <cfvo type="num" val="0"/>
        <cfvo type="max"/>
        <color rgb="FFC00000"/>
        <color rgb="FF92D050"/>
        <color rgb="FF00B0F0"/>
      </colorScale>
    </cfRule>
  </conditionalFormatting>
  <conditionalFormatting sqref="R1">
    <cfRule type="colorScale" priority="3">
      <colorScale>
        <cfvo type="min"/>
        <cfvo type="num" val="0"/>
        <cfvo type="max"/>
        <color rgb="FFC00000"/>
        <color rgb="FF92D050"/>
        <color rgb="FF00B0F0"/>
      </colorScale>
    </cfRule>
  </conditionalFormatting>
  <conditionalFormatting sqref="S1">
    <cfRule type="colorScale" priority="2">
      <colorScale>
        <cfvo type="min"/>
        <cfvo type="num" val="0"/>
        <cfvo type="max"/>
        <color rgb="FFC00000"/>
        <color rgb="FF92D050"/>
        <color rgb="FF00B0F0"/>
      </colorScale>
    </cfRule>
  </conditionalFormatting>
  <conditionalFormatting sqref="T1">
    <cfRule type="colorScale" priority="1">
      <colorScale>
        <cfvo type="min"/>
        <cfvo type="num" val="0"/>
        <cfvo type="max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D17DF-A06A-4D0F-8399-4236D590ABFD}">
  <sheetPr codeName="Sheet2"/>
  <dimension ref="A1:F14"/>
  <sheetViews>
    <sheetView workbookViewId="0">
      <selection activeCell="B3" sqref="B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ECEC1-6B28-461D-BAA7-8AD4837AC832}">
  <sheetPr codeName="Sheet3"/>
  <dimension ref="A1:F47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8308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EACE6-0321-4131-8E60-52C9726F43C5}">
  <sheetPr codeName="Sheet4"/>
  <dimension ref="A1:H13"/>
  <sheetViews>
    <sheetView workbookViewId="0">
      <selection activeCell="C18" sqref="C1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8365</v>
      </c>
      <c r="B1" t="s">
        <v>8366</v>
      </c>
      <c r="C1" t="s">
        <v>8367</v>
      </c>
      <c r="D1" t="s">
        <v>8368</v>
      </c>
      <c r="E1" t="s">
        <v>8369</v>
      </c>
      <c r="F1" t="s">
        <v>8370</v>
      </c>
      <c r="G1" t="s">
        <v>8371</v>
      </c>
      <c r="H1" t="s">
        <v>8372</v>
      </c>
    </row>
    <row r="2" spans="1:8" x14ac:dyDescent="0.25">
      <c r="A2" t="s">
        <v>8373</v>
      </c>
      <c r="B2">
        <f>COUNTIFS(Data!F$2:'Data'!F$4115,"=successful",Data!D$2:'Data'!D$4115,"&lt;1000")</f>
        <v>322</v>
      </c>
      <c r="C2">
        <f>COUNTIFS(Data!F$2:'Data'!F$4115,"=failed",Data!D$2:'Data'!D$4115,"&lt;1000")</f>
        <v>113</v>
      </c>
      <c r="D2">
        <f>COUNTIFS(Data!F$2:'Data'!F$4115,"=canceled",Data!D$2:'Data'!D$4115,"&lt;1000")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8374</v>
      </c>
      <c r="B3">
        <f>COUNTIFS(Data!F$2:'Data'!F$4115, "=successful", Data!D$2:'Data'!D$4115,"&gt;=1000", Data!D$2:'Data'!D$4115,"&lt;=4999")</f>
        <v>932</v>
      </c>
      <c r="C3" s="12">
        <f>COUNTIFS(Data!F$2:'Data'!F$4115, "=failed", Data!D$2:'Data'!D$4115,"&gt;=1000", Data!D$2:'Data'!D$4115,"&lt;=4999")</f>
        <v>420</v>
      </c>
      <c r="D3">
        <f>COUNTIFS(Data!F$2:'Data'!F$4115, "=canceled", Data!D$2:'Data'!D$4115,"&gt;=1000", Data!D$2:'Data'!D$4115,"&lt;=4999")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8375</v>
      </c>
      <c r="B4">
        <f>COUNTIFS(Data!F$2:'Data'!F$4115, "=successful", Data!D$2:'Data'!D$4115,"&gt;=5000", Data!D$2:'Data'!D$4115,"&lt;=9999")</f>
        <v>381</v>
      </c>
      <c r="C4">
        <f>COUNTIFS(Data!F$2:'Data'!F$4115, "=failed", Data!D$2:'Data'!D$4115,"&gt;=5000", Data!D$2:'Data'!D$4115,"&lt;=9999")</f>
        <v>283</v>
      </c>
      <c r="D4">
        <f>COUNTIFS(Data!F$2:'Data'!F$4115, "=canceled", Data!D$2:'Data'!D$4115,"&gt;=5000", Data!D$2:'Data'!D$4115,"&lt;=9999")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8376</v>
      </c>
      <c r="B5">
        <f>COUNTIFS(Data!F$2:'Data'!F$4115, "=successful", Data!D$2:'Data'!D$4115,"&gt;=10000", Data!D$2:'Data'!D$4115,"&lt;=14999")</f>
        <v>168</v>
      </c>
      <c r="C5">
        <f>COUNTIFS(Data!F$2:'Data'!F$4115, "=failed", Data!D$2:'Data'!D$4115,"&gt;=10000", Data!D$2:'Data'!D$4115,"&lt;=14999")</f>
        <v>144</v>
      </c>
      <c r="D5">
        <f>COUNTIFS(Data!F$2:'Data'!F$4115, "=canceled", Data!D$2:'Data'!D$4115,"&gt;=10000", Data!D$2:'Data'!D$4115,"&lt;=14999")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8377</v>
      </c>
      <c r="B6">
        <f>COUNTIFS(Data!F$2:'Data'!F$4115, "=successful", Data!D$2:'Data'!D$4115,"&gt;=15000", Data!D$2:'Data'!D$4115,"&lt;=19999")</f>
        <v>94</v>
      </c>
      <c r="C6">
        <f>COUNTIFS(Data!F$2:'Data'!F$4115, "=failed", Data!D$2:'Data'!D$4115,"&gt;=15000", Data!D$2:'Data'!D$4115,"&lt;=19999")</f>
        <v>90</v>
      </c>
      <c r="D6">
        <f>COUNTIFS(Data!F$2:'Data'!F$4115, "=canceled", Data!D$2:'Data'!D$4115,"&gt;=15000", Data!D$2:'Data'!D$4115,"&lt;=19999")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8378</v>
      </c>
      <c r="B7">
        <f>COUNTIFS(Data!F$2:'Data'!F$4115, "=successful", Data!D$2:'Data'!D$4115,"&gt;=20000", Data!D$2:'Data'!D$4115,"&lt;=24999")</f>
        <v>62</v>
      </c>
      <c r="C7">
        <f>COUNTIFS(Data!F$2:'Data'!F$4115, "=failed", Data!D$2:'Data'!D$4115,"&gt;=20000", Data!D$2:'Data'!D$4115,"&lt;=24999")</f>
        <v>72</v>
      </c>
      <c r="D7">
        <f>COUNTIFS(Data!F$2:'Data'!F$4115, "=canceled", Data!D$2:'Data'!D$4115,"&gt;=20000", Data!D$2:'Data'!D$4115,"&lt;=24999")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8379</v>
      </c>
      <c r="B8">
        <f>COUNTIFS(Data!F$2:'Data'!F$4115, "=successful", Data!D$2:'Data'!D$4115,"&gt;=25000", Data!D$2:'Data'!D$4115,"&lt;=29999")</f>
        <v>55</v>
      </c>
      <c r="C8">
        <f>COUNTIFS(Data!F$2:'Data'!F$4115, "=failed", Data!D$2:'Data'!D$4115,"&gt;=25000", Data!D$2:'Data'!D$4115,"&lt;=29999")</f>
        <v>64</v>
      </c>
      <c r="D8">
        <f>COUNTIFS(Data!F$2:'Data'!F$4115, "=canceled", Data!D$2:'Data'!D$4115,"&gt;=25000", Data!D$2:'Data'!D$4115,"&lt;=29999")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8380</v>
      </c>
      <c r="B9">
        <f>COUNTIFS(Data!F$2:'Data'!F$4115, "=successful", Data!D$2:'Data'!D$4115,"&gt;=30000", Data!D$2:'Data'!D$4115,"&lt;=34999")</f>
        <v>32</v>
      </c>
      <c r="C9">
        <f>COUNTIFS(Data!F$2:'Data'!F$4115, "=failed", Data!D$2:'Data'!D$4115,"&gt;=30000", Data!D$2:'Data'!D$4115,"&lt;=34999")</f>
        <v>37</v>
      </c>
      <c r="D9">
        <f>COUNTIFS(Data!F$2:'Data'!F$4115, "=canceled", Data!D$2:'Data'!D$4115,"&gt;=30000", Data!D$2:'Data'!D$4115,"&lt;=34999")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8381</v>
      </c>
      <c r="B10">
        <f>COUNTIFS(Data!F$2:'Data'!F$4115, "=successful", Data!D$2:'Data'!D$4115,"&gt;=35000", Data!D$2:'Data'!D$4115,"&lt;=39999")</f>
        <v>26</v>
      </c>
      <c r="C10">
        <f>COUNTIFS(Data!F$2:'Data'!F$4115, "=failed", Data!D$2:'Data'!D$4115,"&gt;=35000", Data!D$2:'Data'!D$4115,"&lt;=39999")</f>
        <v>22</v>
      </c>
      <c r="D10">
        <f>COUNTIFS(Data!F$2:'Data'!F$4115, "=canceled", Data!D$2:'Data'!D$4115,"&gt;=35000", Data!D$2:'Data'!D$4115,"&lt;=39999")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8382</v>
      </c>
      <c r="B11">
        <f>COUNTIFS(Data!F$2:'Data'!F$4115, "=successful", Data!D$2:'Data'!D$4115,"&gt;=40000", Data!D$2:'Data'!D$4115,"&lt;=44999")</f>
        <v>21</v>
      </c>
      <c r="C11">
        <f>COUNTIFS(Data!F$2:'Data'!F$4115, "=failed", Data!D$2:'Data'!D$4115,"&gt;=40000", Data!D$2:'Data'!D$4115,"&lt;=44999")</f>
        <v>16</v>
      </c>
      <c r="D11">
        <f>COUNTIFS(Data!F$2:'Data'!F$4115, "=canceled", Data!D$2:'Data'!D$4115,"&gt;=40000", Data!D$2:'Data'!D$4115,"&lt;=44999")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8383</v>
      </c>
      <c r="B12">
        <f>COUNTIFS(Data!F$2:'Data'!F$4115, "=successful", Data!D$2:'Data'!D$4115,"&gt;=45000", Data!D$2:'Data'!D$4115,"&lt;=49999")</f>
        <v>6</v>
      </c>
      <c r="C12">
        <f>COUNTIFS(Data!F$2:'Data'!F$4115, "=failed", Data!D$2:'Data'!D$4115,"&gt;=45000", Data!D$2:'Data'!D$4115,"&lt;=49999")</f>
        <v>11</v>
      </c>
      <c r="D12">
        <f>COUNTIFS(Data!F$2:'Data'!F$4115, "=canceled", Data!D$2:'Data'!D$4115,"&gt;=45000", Data!D$2:'Data'!D$4115,"&lt;=49999")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8384</v>
      </c>
      <c r="B13">
        <f>COUNTIFS(Data!F$2:'Data'!F$4115, "=successful", Data!D$2:'Data'!D$4115,"&gt;=50000")</f>
        <v>86</v>
      </c>
      <c r="C13">
        <f>COUNTIFS(Data!F$2:'Data'!F$4115, "=failed", Data!D$2:'Data'!D$4115,"&gt;=50000")</f>
        <v>258</v>
      </c>
      <c r="D13">
        <f>COUNTIFS(Data!F$2:'Data'!F$4115, "=canceled", Data!D$2:'Data'!D$4115,"&gt;=50000")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 Pivots</vt:lpstr>
      <vt:lpstr>Subcategory Pivots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Heembrock</cp:lastModifiedBy>
  <dcterms:created xsi:type="dcterms:W3CDTF">2017-04-20T15:17:24Z</dcterms:created>
  <dcterms:modified xsi:type="dcterms:W3CDTF">2019-07-25T00:36:38Z</dcterms:modified>
</cp:coreProperties>
</file>