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alumnosuaicl-my.sharepoint.com/personal/pmurphy_alumnos_uai_cl/Documents/Semestres/3/Estructura de Datos y Algoritmos/"/>
    </mc:Choice>
  </mc:AlternateContent>
  <xr:revisionPtr revIDLastSave="23" documentId="11_3562D5015DE7237A7289EA07DC99D42C21A20247" xr6:coauthVersionLast="40" xr6:coauthVersionMax="40" xr10:uidLastSave="{5F630D93-CB7A-2049-ACE2-A2C8C7342320}"/>
  <bookViews>
    <workbookView xWindow="340" yWindow="440" windowWidth="21300" windowHeight="14280" tabRatio="594" xr2:uid="{00000000-000D-0000-FFFF-FFFF00000000}"/>
  </bookViews>
  <sheets>
    <sheet name="Resumen" sheetId="4" r:id="rId1"/>
    <sheet name="Topicos" sheetId="1" r:id="rId2"/>
    <sheet name="Aprendizaje" sheetId="2" r:id="rId3"/>
  </sheets>
  <definedNames>
    <definedName name="_xlnm._FilterDatabase" localSheetId="0" hidden="1">Resumen!$C$1:$I$36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4" l="1"/>
  <c r="E33" i="4"/>
  <c r="G33" i="4" s="1"/>
  <c r="F32" i="4"/>
  <c r="E32" i="4"/>
  <c r="G32" i="4" s="1"/>
  <c r="E2" i="4"/>
  <c r="G2" i="4" s="1"/>
  <c r="E31" i="4"/>
  <c r="G31" i="4" s="1"/>
  <c r="E30" i="4"/>
  <c r="G30" i="4" s="1"/>
  <c r="E29" i="4"/>
  <c r="E26" i="4"/>
  <c r="E24" i="4"/>
  <c r="F23" i="4"/>
  <c r="G23" i="4" s="1"/>
  <c r="E23" i="4"/>
  <c r="F22" i="4"/>
  <c r="E22" i="4"/>
  <c r="G22" i="4" s="1"/>
  <c r="F19" i="4"/>
  <c r="G19" i="4" s="1"/>
  <c r="E19" i="4"/>
  <c r="E18" i="4"/>
  <c r="E17" i="4"/>
  <c r="G17" i="4" s="1"/>
  <c r="F16" i="4"/>
  <c r="G16" i="4" s="1"/>
  <c r="E16" i="4"/>
  <c r="E14" i="4"/>
  <c r="F12" i="4"/>
  <c r="E12" i="4"/>
  <c r="G12" i="4" s="1"/>
  <c r="E10" i="4"/>
  <c r="F8" i="4"/>
  <c r="E8" i="4"/>
  <c r="G8" i="4" s="1"/>
  <c r="F7" i="4"/>
  <c r="E7" i="4"/>
  <c r="E6" i="4"/>
  <c r="E4" i="4"/>
  <c r="G4" i="4" s="1"/>
  <c r="E13" i="4"/>
  <c r="G13" i="4" s="1"/>
  <c r="E5" i="4"/>
  <c r="E9" i="4"/>
  <c r="G24" i="4"/>
  <c r="G7" i="4"/>
  <c r="G6" i="4"/>
  <c r="G26" i="4"/>
  <c r="G34" i="4"/>
  <c r="G14" i="4"/>
  <c r="G29" i="4"/>
  <c r="G18" i="4"/>
  <c r="G3" i="4"/>
  <c r="G5" i="4"/>
  <c r="G25" i="4"/>
  <c r="G10" i="4"/>
  <c r="F9" i="4"/>
  <c r="G9" i="4" s="1"/>
  <c r="F15" i="4"/>
  <c r="G15" i="4" s="1"/>
  <c r="T32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4" i="2"/>
  <c r="G21" i="4"/>
  <c r="P28" i="1"/>
  <c r="P29" i="1"/>
  <c r="P30" i="1"/>
  <c r="P31" i="1"/>
  <c r="P3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</calcChain>
</file>

<file path=xl/sharedStrings.xml><?xml version="1.0" encoding="utf-8"?>
<sst xmlns="http://schemas.openxmlformats.org/spreadsheetml/2006/main" count="309" uniqueCount="159">
  <si>
    <t>Algs Busqueda</t>
  </si>
  <si>
    <t>Análisis Asintótico</t>
  </si>
  <si>
    <t>Algs Ordenamiento</t>
  </si>
  <si>
    <t>Tasa Crec</t>
  </si>
  <si>
    <t>Hash</t>
  </si>
  <si>
    <t>Listas</t>
  </si>
  <si>
    <t>Pilas y Colas</t>
  </si>
  <si>
    <t>Recursión</t>
  </si>
  <si>
    <t>Quicksort</t>
  </si>
  <si>
    <t>Arboles</t>
  </si>
  <si>
    <t>Grafos</t>
  </si>
  <si>
    <t>Bubble</t>
  </si>
  <si>
    <t>Tablas</t>
  </si>
  <si>
    <t>Francisco</t>
  </si>
  <si>
    <t>Ahrens</t>
  </si>
  <si>
    <t xml:space="preserve">Nicolás </t>
  </si>
  <si>
    <t>Allendes</t>
  </si>
  <si>
    <t>Juan Carlos</t>
  </si>
  <si>
    <t>Aroca</t>
  </si>
  <si>
    <t xml:space="preserve">Ignacio </t>
  </si>
  <si>
    <t>Díaz</t>
  </si>
  <si>
    <t>Felipe</t>
  </si>
  <si>
    <t>Falcón</t>
  </si>
  <si>
    <t>Arturo</t>
  </si>
  <si>
    <t>Fuentes</t>
  </si>
  <si>
    <t>Daniel</t>
  </si>
  <si>
    <t>Godoy</t>
  </si>
  <si>
    <t>Cristóbal</t>
  </si>
  <si>
    <t>Heredia</t>
  </si>
  <si>
    <t>Jorge</t>
  </si>
  <si>
    <t>Jenschke</t>
  </si>
  <si>
    <t>Mihai</t>
  </si>
  <si>
    <t>Lazar</t>
  </si>
  <si>
    <t>Carlos</t>
  </si>
  <si>
    <t>Léniz</t>
  </si>
  <si>
    <t>Javier</t>
  </si>
  <si>
    <t>Lillo</t>
  </si>
  <si>
    <t>Valentina</t>
  </si>
  <si>
    <t>Lorca</t>
  </si>
  <si>
    <t>Camilo</t>
  </si>
  <si>
    <t>Mansilla</t>
  </si>
  <si>
    <t>Nicolás</t>
  </si>
  <si>
    <t>Martínez</t>
  </si>
  <si>
    <t>Benjamín</t>
  </si>
  <si>
    <t>Mery</t>
  </si>
  <si>
    <t>Rocío</t>
  </si>
  <si>
    <t>Monsalve</t>
  </si>
  <si>
    <t>Eduardo</t>
  </si>
  <si>
    <t>Mundt</t>
  </si>
  <si>
    <t>Muñoz</t>
  </si>
  <si>
    <t>Patrick</t>
  </si>
  <si>
    <t>Murphy</t>
  </si>
  <si>
    <t>Ítalo</t>
  </si>
  <si>
    <t>Perretti</t>
  </si>
  <si>
    <t>Diego</t>
  </si>
  <si>
    <t>Ramos</t>
  </si>
  <si>
    <t>Bárbara</t>
  </si>
  <si>
    <t>Salazar</t>
  </si>
  <si>
    <t>Cristian</t>
  </si>
  <si>
    <t>Valenzuela</t>
  </si>
  <si>
    <t>Paula</t>
  </si>
  <si>
    <t>Camila</t>
  </si>
  <si>
    <t>Vargas</t>
  </si>
  <si>
    <t>Villanueva</t>
  </si>
  <si>
    <t>Sebastián</t>
  </si>
  <si>
    <t>Wright</t>
  </si>
  <si>
    <t>Python</t>
  </si>
  <si>
    <t>C</t>
  </si>
  <si>
    <t>SUMA</t>
  </si>
  <si>
    <t>PRUEBA 1, PARTE 2</t>
  </si>
  <si>
    <t>Ver videos</t>
  </si>
  <si>
    <t>Quiz papel</t>
  </si>
  <si>
    <t>Quiz online</t>
  </si>
  <si>
    <t>Crear juego</t>
  </si>
  <si>
    <t>Debate</t>
  </si>
  <si>
    <t>Lecturas</t>
  </si>
  <si>
    <t>Hacer video</t>
  </si>
  <si>
    <t>Inventar preguntas</t>
  </si>
  <si>
    <t>Escritura reflex.</t>
  </si>
  <si>
    <t>Pruebas</t>
  </si>
  <si>
    <t>Estudio Personal</t>
  </si>
  <si>
    <t>Consultas Of. Prof.</t>
  </si>
  <si>
    <t>Clases pres.</t>
  </si>
  <si>
    <t>Tarea Prog.</t>
  </si>
  <si>
    <t>Act. Aula papel</t>
  </si>
  <si>
    <t>Act. Aula progra</t>
  </si>
  <si>
    <t>Act. Aula papelAct. Aula progra</t>
  </si>
  <si>
    <t>Aprendizaje (1 pto)</t>
  </si>
  <si>
    <t>Actividades (1 pto)</t>
  </si>
  <si>
    <t>PUNTAJE</t>
  </si>
  <si>
    <t>Tasa crec., Quicksort, Bloom/Merkle</t>
  </si>
  <si>
    <t>Análisis Asint., Quicksort, Bloom/Merkle</t>
  </si>
  <si>
    <t>Análisis Asint, Quicksort, Bloom/Merkle</t>
  </si>
  <si>
    <t>SUMA 10</t>
  </si>
  <si>
    <t>Suma todo</t>
  </si>
  <si>
    <t>Falto autoevaluacion</t>
  </si>
  <si>
    <t>Si al menos incluye las 10 actividades mencionadas en el enunciado, tiene puntaje máximo. Por cada una que no incluya, si incluye otra en reemplazo, ok.</t>
  </si>
  <si>
    <t>PARTE 1</t>
  </si>
  <si>
    <t>Alg</t>
  </si>
  <si>
    <t>Orden</t>
  </si>
  <si>
    <t>Tasa Crec y Tablas Hash debiera ir por separado. De hecho, falta valoracion de tasa crec.</t>
  </si>
  <si>
    <t>BloomMerkle</t>
  </si>
  <si>
    <t>Tablas/Colisiones</t>
  </si>
  <si>
    <t>PRUEBA 3, PARTE 1: Son 12 tópicos (Bloom/Merkle se cuenta como uno solo)</t>
  </si>
  <si>
    <t>Probar tests</t>
  </si>
  <si>
    <t>Qué son las "preguntas de análisis?"</t>
  </si>
  <si>
    <t>Más: controles presenciales + Tarea 2 (reflexión sobre algs busqueda)</t>
  </si>
  <si>
    <t>Bloom/Merkle</t>
  </si>
  <si>
    <t>Si tienes 0, no cubriste el tema. Si tienes cercano a 1, te faltó estimar el %</t>
  </si>
  <si>
    <t>Mas: programar en duplas</t>
  </si>
  <si>
    <t>Tasa Crec y Tablas Hash debiera ir por separado. Y no es "tablas" de crecimiento</t>
  </si>
  <si>
    <t>Olvidaste porner el nivel de disfrute de varias :(</t>
  </si>
  <si>
    <t>Copy&amp;paste de listas en Pilas y colas</t>
  </si>
  <si>
    <t>Aunque te faltó cubrir Quicksort, tienes asignado puntaje completo en esta parte por tu dedicación a describir cada tópico. De las mejores autoevaluaciones que he leído. Felicitaciones.</t>
  </si>
  <si>
    <t>Lecturas (texto o ppt)</t>
  </si>
  <si>
    <t>Mas: actividades grupales</t>
  </si>
  <si>
    <t>La idea es hacer una "escritura" reflexiva, que a través de lo que escribes vayas profundizando en tu proceso de aprendizaje. Casi no hay comentarios que me permitan interiorizarme en tu proceso de aprendizaje. Para cada %&lt;100 debias comentar</t>
  </si>
  <si>
    <t>Se pedía clasificar por tipo de actividad (dentro de cada tipo, podías diferenciar claro). Olvidaste mencionar al menos 2 experiencias de aprendizaje que entregué en el enunciado de la tarea</t>
  </si>
  <si>
    <t>Tasa de crec no Theta, Omega, etc (eso es análisis asintótico)</t>
  </si>
  <si>
    <t>Y qué pasó con el proceso de autoevaluación? Aún me río con los flashbacks que sufriría tu computador… deberías llevarlo al Pc-icólogo</t>
  </si>
  <si>
    <t>Como actividad de reflexión, quedó muy pobre. Esperaba un poco más de elaboración en términos de sugerencias, cosas que ayudaron más, etc.</t>
  </si>
  <si>
    <t>Descuenta 0.3 por atraso</t>
  </si>
  <si>
    <t>Tasa de crec y tablas hash son temas separados, con conceptos diferentes</t>
  </si>
  <si>
    <t>Videos en ingles tb se mencionan</t>
  </si>
  <si>
    <t>Explicar algs, análisis asint.</t>
  </si>
  <si>
    <t>Y esta actividad?</t>
  </si>
  <si>
    <t>Arturo Fuentes</t>
  </si>
  <si>
    <t>Barbara Salazar</t>
  </si>
  <si>
    <t>Benjamín Mery</t>
  </si>
  <si>
    <t>Camila Vargas</t>
  </si>
  <si>
    <t>Camilo Mansilla</t>
  </si>
  <si>
    <t>Carlos Leniz</t>
  </si>
  <si>
    <t>Cristian Valenzuela</t>
  </si>
  <si>
    <t>Cristobal Herédia</t>
  </si>
  <si>
    <t>Daniel Godoy</t>
  </si>
  <si>
    <t>Diego Pavez</t>
  </si>
  <si>
    <t>Diego Ramos</t>
  </si>
  <si>
    <t>Diego Villanueva</t>
  </si>
  <si>
    <t>Eduardo Mundt</t>
  </si>
  <si>
    <t>Felipe Falcón</t>
  </si>
  <si>
    <t>Francisco Ahrens</t>
  </si>
  <si>
    <t>Ignacio Diaz</t>
  </si>
  <si>
    <t>Italo Perreti</t>
  </si>
  <si>
    <t>Javier Lillo</t>
  </si>
  <si>
    <t>Javier Luhr</t>
  </si>
  <si>
    <t>Jorge Jenschke</t>
  </si>
  <si>
    <t>Jorge Muñoz</t>
  </si>
  <si>
    <t>Juan Aroca</t>
  </si>
  <si>
    <t>Mihai Petru</t>
  </si>
  <si>
    <t>Nicolás Allendes</t>
  </si>
  <si>
    <t>Nicolas Martinez</t>
  </si>
  <si>
    <t>Nicolás Zamora</t>
  </si>
  <si>
    <t>Pablo cortés</t>
  </si>
  <si>
    <t>Patrick Murphy</t>
  </si>
  <si>
    <t>Paula Valenzuela</t>
  </si>
  <si>
    <t>Rocio Monsalve</t>
  </si>
  <si>
    <t>Sebastián Wrigth</t>
  </si>
  <si>
    <t>Valentina Lorca</t>
  </si>
  <si>
    <t>Valentina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</si>
</sst>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Inconsolata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3" borderId="0" xfId="0" applyFill="1"/>
    <xf numFmtId="0" fontId="1" fillId="3" borderId="0" xfId="0" applyFont="1" applyFill="1"/>
    <xf numFmtId="164" fontId="1" fillId="0" borderId="0" xfId="0" applyNumberFormat="1" applyFont="1"/>
    <xf numFmtId="0" fontId="0" fillId="4" borderId="0" xfId="0" applyFill="1"/>
    <xf numFmtId="0" fontId="6" fillId="0" borderId="0" xfId="0" applyFont="1"/>
    <xf numFmtId="0" fontId="7" fillId="0" borderId="0" xfId="0" applyFont="1"/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abSelected="1" topLeftCell="A6" workbookViewId="0">
      <selection activeCell="L15" sqref="L15"/>
    </sheetView>
  </sheetViews>
  <sheetFormatPr baseColWidth="10" defaultRowHeight="16"/>
  <cols>
    <col min="2" max="2" width="18.33203125" customWidth="1"/>
    <col min="5" max="5" width="18.6640625" customWidth="1"/>
    <col min="6" max="6" width="17" customWidth="1"/>
    <col min="7" max="7" width="10.83203125" style="3"/>
  </cols>
  <sheetData>
    <row r="1" spans="2:10">
      <c r="C1" s="3" t="s">
        <v>97</v>
      </c>
    </row>
    <row r="2" spans="2:10">
      <c r="B2" s="10" t="s">
        <v>126</v>
      </c>
      <c r="C2" s="2" t="s">
        <v>23</v>
      </c>
      <c r="D2" s="2" t="s">
        <v>24</v>
      </c>
      <c r="E2">
        <f>9/12</f>
        <v>0.75</v>
      </c>
      <c r="F2">
        <v>1</v>
      </c>
      <c r="G2" s="7">
        <f>SUM(E2:F2)-0.3</f>
        <v>1.45</v>
      </c>
      <c r="H2" t="s">
        <v>121</v>
      </c>
    </row>
    <row r="3" spans="2:10">
      <c r="B3" s="10" t="s">
        <v>127</v>
      </c>
      <c r="C3" s="2" t="s">
        <v>56</v>
      </c>
      <c r="D3" s="2" t="s">
        <v>57</v>
      </c>
      <c r="E3">
        <v>1</v>
      </c>
      <c r="F3">
        <v>1</v>
      </c>
      <c r="G3" s="7">
        <f>SUM(E3:F3)</f>
        <v>2</v>
      </c>
      <c r="J3" s="9"/>
    </row>
    <row r="4" spans="2:10">
      <c r="B4" s="10" t="s">
        <v>128</v>
      </c>
      <c r="C4" s="2" t="s">
        <v>43</v>
      </c>
      <c r="D4" s="2" t="s">
        <v>44</v>
      </c>
      <c r="E4">
        <f>9/12</f>
        <v>0.75</v>
      </c>
      <c r="F4">
        <v>1</v>
      </c>
      <c r="G4" s="7">
        <f>SUM(E4:F4)</f>
        <v>1.75</v>
      </c>
      <c r="J4" s="9"/>
    </row>
    <row r="5" spans="2:10">
      <c r="B5" s="10" t="s">
        <v>129</v>
      </c>
      <c r="C5" s="2" t="s">
        <v>61</v>
      </c>
      <c r="D5" s="2" t="s">
        <v>62</v>
      </c>
      <c r="E5">
        <f>9/12</f>
        <v>0.75</v>
      </c>
      <c r="F5">
        <v>0.9</v>
      </c>
      <c r="G5" s="7">
        <f>SUM(E5:F5)</f>
        <v>1.65</v>
      </c>
      <c r="J5" s="9"/>
    </row>
    <row r="6" spans="2:10">
      <c r="B6" s="10" t="s">
        <v>130</v>
      </c>
      <c r="C6" s="2" t="s">
        <v>39</v>
      </c>
      <c r="D6" s="2" t="s">
        <v>40</v>
      </c>
      <c r="E6" s="4">
        <f>10/12</f>
        <v>0.83333333333333337</v>
      </c>
      <c r="F6">
        <v>1</v>
      </c>
      <c r="G6" s="7">
        <f>SUM(E6:F6)</f>
        <v>1.8333333333333335</v>
      </c>
      <c r="J6" s="9"/>
    </row>
    <row r="7" spans="2:10">
      <c r="B7" s="10" t="s">
        <v>131</v>
      </c>
      <c r="C7" s="2" t="s">
        <v>33</v>
      </c>
      <c r="D7" s="2" t="s">
        <v>34</v>
      </c>
      <c r="E7">
        <f>9/12</f>
        <v>0.75</v>
      </c>
      <c r="F7">
        <f>8/10</f>
        <v>0.8</v>
      </c>
      <c r="G7" s="7">
        <f>SUM(E7:F7)</f>
        <v>1.55</v>
      </c>
      <c r="J7" s="9"/>
    </row>
    <row r="8" spans="2:10">
      <c r="B8" s="10" t="s">
        <v>132</v>
      </c>
      <c r="C8" s="2" t="s">
        <v>58</v>
      </c>
      <c r="D8" s="2" t="s">
        <v>59</v>
      </c>
      <c r="E8">
        <f>2.31/12</f>
        <v>0.1925</v>
      </c>
      <c r="F8">
        <f>9/10</f>
        <v>0.9</v>
      </c>
      <c r="G8" s="7">
        <f>SUM(E8:F8)</f>
        <v>1.0925</v>
      </c>
      <c r="J8" s="9"/>
    </row>
    <row r="9" spans="2:10">
      <c r="B9" s="10" t="s">
        <v>133</v>
      </c>
      <c r="C9" s="2" t="s">
        <v>27</v>
      </c>
      <c r="D9" s="2" t="s">
        <v>28</v>
      </c>
      <c r="E9" s="4">
        <f>9/12</f>
        <v>0.75</v>
      </c>
      <c r="F9">
        <f>6/10</f>
        <v>0.6</v>
      </c>
      <c r="G9" s="7">
        <f>SUM(E9:F9)</f>
        <v>1.35</v>
      </c>
      <c r="J9" s="9"/>
    </row>
    <row r="10" spans="2:10">
      <c r="B10" s="10" t="s">
        <v>134</v>
      </c>
      <c r="C10" s="2" t="s">
        <v>25</v>
      </c>
      <c r="D10" s="2" t="s">
        <v>26</v>
      </c>
      <c r="E10">
        <f>8/12</f>
        <v>0.66666666666666663</v>
      </c>
      <c r="F10">
        <v>1</v>
      </c>
      <c r="G10" s="7">
        <f>SUM(E10:F10)</f>
        <v>1.6666666666666665</v>
      </c>
      <c r="J10" s="9"/>
    </row>
    <row r="11" spans="2:10">
      <c r="B11" s="10" t="s">
        <v>135</v>
      </c>
      <c r="C11" s="2"/>
      <c r="D11" s="2"/>
      <c r="G11" s="7"/>
      <c r="J11" s="9"/>
    </row>
    <row r="12" spans="2:10">
      <c r="B12" s="10" t="s">
        <v>136</v>
      </c>
      <c r="C12" s="2" t="s">
        <v>54</v>
      </c>
      <c r="D12" s="2" t="s">
        <v>55</v>
      </c>
      <c r="E12">
        <f>10/12</f>
        <v>0.83333333333333337</v>
      </c>
      <c r="F12">
        <f>8/10</f>
        <v>0.8</v>
      </c>
      <c r="G12" s="7">
        <f>SUM(E12:F12)</f>
        <v>1.6333333333333333</v>
      </c>
      <c r="J12" s="9"/>
    </row>
    <row r="13" spans="2:10">
      <c r="B13" s="10" t="s">
        <v>137</v>
      </c>
      <c r="C13" s="2" t="s">
        <v>54</v>
      </c>
      <c r="D13" s="2" t="s">
        <v>63</v>
      </c>
      <c r="E13">
        <f>9/12</f>
        <v>0.75</v>
      </c>
      <c r="F13">
        <v>1</v>
      </c>
      <c r="G13" s="7">
        <f>SUM(E13:F13)</f>
        <v>1.75</v>
      </c>
      <c r="J13" s="9"/>
    </row>
    <row r="14" spans="2:10">
      <c r="B14" s="10" t="s">
        <v>138</v>
      </c>
      <c r="C14" s="2" t="s">
        <v>47</v>
      </c>
      <c r="D14" s="2" t="s">
        <v>48</v>
      </c>
      <c r="E14">
        <f>9.5/12</f>
        <v>0.79166666666666663</v>
      </c>
      <c r="F14">
        <v>1</v>
      </c>
      <c r="G14" s="7">
        <f>SUM(E14:F14)</f>
        <v>1.7916666666666665</v>
      </c>
      <c r="J14" s="9"/>
    </row>
    <row r="15" spans="2:10">
      <c r="B15" s="10" t="s">
        <v>139</v>
      </c>
      <c r="C15" s="2" t="s">
        <v>21</v>
      </c>
      <c r="D15" s="2" t="s">
        <v>22</v>
      </c>
      <c r="E15">
        <v>1</v>
      </c>
      <c r="F15">
        <f>9/10</f>
        <v>0.9</v>
      </c>
      <c r="G15" s="7">
        <f>SUM(E15:F15)</f>
        <v>1.9</v>
      </c>
      <c r="J15" s="9"/>
    </row>
    <row r="16" spans="2:10">
      <c r="B16" s="10" t="s">
        <v>140</v>
      </c>
      <c r="C16" s="2" t="s">
        <v>13</v>
      </c>
      <c r="D16" s="2" t="s">
        <v>14</v>
      </c>
      <c r="E16">
        <f>10/12</f>
        <v>0.83333333333333337</v>
      </c>
      <c r="F16">
        <f>7/10</f>
        <v>0.7</v>
      </c>
      <c r="G16" s="7">
        <f>SUM(E16:F16)</f>
        <v>1.5333333333333332</v>
      </c>
      <c r="J16" s="9"/>
    </row>
    <row r="17" spans="2:10">
      <c r="B17" s="10" t="s">
        <v>141</v>
      </c>
      <c r="C17" s="2" t="s">
        <v>19</v>
      </c>
      <c r="D17" s="2" t="s">
        <v>20</v>
      </c>
      <c r="E17">
        <f>9.4/12</f>
        <v>0.78333333333333333</v>
      </c>
      <c r="F17">
        <v>1</v>
      </c>
      <c r="G17" s="7">
        <f>SUM(E17:F17)</f>
        <v>1.7833333333333332</v>
      </c>
      <c r="J17" s="9"/>
    </row>
    <row r="18" spans="2:10">
      <c r="B18" s="10" t="s">
        <v>142</v>
      </c>
      <c r="C18" s="2" t="s">
        <v>52</v>
      </c>
      <c r="D18" s="2" t="s">
        <v>53</v>
      </c>
      <c r="E18">
        <f>10.3/12</f>
        <v>0.85833333333333339</v>
      </c>
      <c r="F18">
        <v>1</v>
      </c>
      <c r="G18" s="7">
        <f>SUM(E18:F18)</f>
        <v>1.8583333333333334</v>
      </c>
      <c r="J18" s="9"/>
    </row>
    <row r="19" spans="2:10">
      <c r="B19" s="10" t="s">
        <v>143</v>
      </c>
      <c r="C19" s="2" t="s">
        <v>35</v>
      </c>
      <c r="D19" s="2" t="s">
        <v>36</v>
      </c>
      <c r="E19">
        <f>8/12</f>
        <v>0.66666666666666663</v>
      </c>
      <c r="F19">
        <f>8/10</f>
        <v>0.8</v>
      </c>
      <c r="G19" s="7">
        <f>SUM(E19:F19)</f>
        <v>1.4666666666666668</v>
      </c>
      <c r="J19" s="9"/>
    </row>
    <row r="20" spans="2:10">
      <c r="B20" s="10" t="s">
        <v>144</v>
      </c>
      <c r="J20" s="9"/>
    </row>
    <row r="21" spans="2:10">
      <c r="B21" s="10" t="s">
        <v>145</v>
      </c>
      <c r="C21" s="2" t="s">
        <v>29</v>
      </c>
      <c r="D21" s="2" t="s">
        <v>30</v>
      </c>
      <c r="E21">
        <v>1</v>
      </c>
      <c r="F21">
        <v>1</v>
      </c>
      <c r="G21" s="7">
        <f>SUM(E21:F21)</f>
        <v>2</v>
      </c>
      <c r="J21" s="9"/>
    </row>
    <row r="22" spans="2:10">
      <c r="B22" s="10" t="s">
        <v>146</v>
      </c>
      <c r="C22" s="2" t="s">
        <v>29</v>
      </c>
      <c r="D22" s="2" t="s">
        <v>49</v>
      </c>
      <c r="E22">
        <f>9/12</f>
        <v>0.75</v>
      </c>
      <c r="F22">
        <f>8/10</f>
        <v>0.8</v>
      </c>
      <c r="G22" s="7">
        <f>SUM(E22:F22)</f>
        <v>1.55</v>
      </c>
      <c r="J22" s="9"/>
    </row>
    <row r="23" spans="2:10">
      <c r="B23" s="10" t="s">
        <v>147</v>
      </c>
      <c r="C23" s="2" t="s">
        <v>17</v>
      </c>
      <c r="D23" s="2" t="s">
        <v>18</v>
      </c>
      <c r="E23">
        <f>10.5/12</f>
        <v>0.875</v>
      </c>
      <c r="F23">
        <f>0.6</f>
        <v>0.6</v>
      </c>
      <c r="G23" s="7">
        <f>SUM(E23:F23)</f>
        <v>1.4750000000000001</v>
      </c>
      <c r="J23" s="9"/>
    </row>
    <row r="24" spans="2:10">
      <c r="B24" s="10" t="s">
        <v>148</v>
      </c>
      <c r="C24" s="2" t="s">
        <v>31</v>
      </c>
      <c r="D24" s="2" t="s">
        <v>32</v>
      </c>
      <c r="E24">
        <f>7.7/12</f>
        <v>0.64166666666666672</v>
      </c>
      <c r="F24">
        <v>1</v>
      </c>
      <c r="G24" s="7">
        <f>SUM(E24:F24)</f>
        <v>1.6416666666666666</v>
      </c>
      <c r="J24" s="9"/>
    </row>
    <row r="25" spans="2:10">
      <c r="B25" s="10" t="s">
        <v>149</v>
      </c>
      <c r="C25" s="2" t="s">
        <v>15</v>
      </c>
      <c r="D25" s="2" t="s">
        <v>16</v>
      </c>
      <c r="E25">
        <v>1</v>
      </c>
      <c r="F25">
        <v>1</v>
      </c>
      <c r="G25" s="7">
        <f>SUM(E25:F25)</f>
        <v>2</v>
      </c>
      <c r="J25" s="9"/>
    </row>
    <row r="26" spans="2:10">
      <c r="B26" s="10" t="s">
        <v>150</v>
      </c>
      <c r="C26" s="2" t="s">
        <v>41</v>
      </c>
      <c r="D26" s="2" t="s">
        <v>42</v>
      </c>
      <c r="E26">
        <f>7.6/12</f>
        <v>0.6333333333333333</v>
      </c>
      <c r="F26">
        <v>0.8</v>
      </c>
      <c r="G26" s="7">
        <f>SUM(E26:F26)</f>
        <v>1.4333333333333333</v>
      </c>
    </row>
    <row r="27" spans="2:10">
      <c r="B27" s="10" t="s">
        <v>151</v>
      </c>
      <c r="J27" s="9"/>
    </row>
    <row r="28" spans="2:10">
      <c r="B28" s="10" t="s">
        <v>152</v>
      </c>
      <c r="J28" s="9"/>
    </row>
    <row r="29" spans="2:10">
      <c r="B29" s="10" t="s">
        <v>153</v>
      </c>
      <c r="C29" s="2" t="s">
        <v>50</v>
      </c>
      <c r="D29" s="2" t="s">
        <v>51</v>
      </c>
      <c r="E29">
        <f>11.2/12</f>
        <v>0.93333333333333324</v>
      </c>
      <c r="F29">
        <v>0.9</v>
      </c>
      <c r="G29" s="7">
        <f>SUM(E29:F29)</f>
        <v>1.8333333333333333</v>
      </c>
      <c r="J29" s="9"/>
    </row>
    <row r="30" spans="2:10">
      <c r="B30" s="10" t="s">
        <v>154</v>
      </c>
      <c r="C30" s="2" t="s">
        <v>60</v>
      </c>
      <c r="D30" s="2" t="s">
        <v>59</v>
      </c>
      <c r="E30">
        <f>11/12</f>
        <v>0.91666666666666663</v>
      </c>
      <c r="F30">
        <v>1</v>
      </c>
      <c r="G30" s="7">
        <f>SUM(E30:F30)</f>
        <v>1.9166666666666665</v>
      </c>
      <c r="J30" s="9"/>
    </row>
    <row r="31" spans="2:10">
      <c r="B31" s="10" t="s">
        <v>155</v>
      </c>
      <c r="C31" s="2" t="s">
        <v>45</v>
      </c>
      <c r="D31" s="2" t="s">
        <v>46</v>
      </c>
      <c r="E31">
        <f>11/12</f>
        <v>0.91666666666666663</v>
      </c>
      <c r="F31">
        <v>1</v>
      </c>
      <c r="G31" s="7">
        <f>SUM(E31:F31)</f>
        <v>1.9166666666666665</v>
      </c>
      <c r="J31" s="9"/>
    </row>
    <row r="32" spans="2:10">
      <c r="B32" s="10" t="s">
        <v>156</v>
      </c>
      <c r="C32" s="2" t="s">
        <v>64</v>
      </c>
      <c r="D32" s="2" t="s">
        <v>65</v>
      </c>
      <c r="E32">
        <f>8/12</f>
        <v>0.66666666666666663</v>
      </c>
      <c r="F32">
        <f>9/10</f>
        <v>0.9</v>
      </c>
      <c r="G32" s="7">
        <f>SUM(E32:F32)</f>
        <v>1.5666666666666667</v>
      </c>
      <c r="J32" s="9"/>
    </row>
    <row r="33" spans="2:10">
      <c r="B33" s="10" t="s">
        <v>157</v>
      </c>
      <c r="C33" s="2" t="s">
        <v>37</v>
      </c>
      <c r="D33" s="2" t="s">
        <v>38</v>
      </c>
      <c r="E33">
        <f>10/12</f>
        <v>0.83333333333333337</v>
      </c>
      <c r="F33">
        <v>1</v>
      </c>
      <c r="G33" s="7">
        <f>SUM(E33:F33)</f>
        <v>1.8333333333333335</v>
      </c>
      <c r="J33" s="9"/>
    </row>
    <row r="34" spans="2:10">
      <c r="B34" s="10" t="s">
        <v>158</v>
      </c>
      <c r="C34" s="2" t="s">
        <v>37</v>
      </c>
      <c r="D34" s="2" t="s">
        <v>42</v>
      </c>
      <c r="E34">
        <f>10/12</f>
        <v>0.83333333333333337</v>
      </c>
      <c r="F34">
        <v>1</v>
      </c>
      <c r="G34" s="7">
        <f>SUM(E34:F34)</f>
        <v>1.8333333333333335</v>
      </c>
      <c r="J34" s="9"/>
    </row>
    <row r="35" spans="2:10">
      <c r="E35" s="3" t="s">
        <v>87</v>
      </c>
      <c r="F35" s="3" t="s">
        <v>88</v>
      </c>
      <c r="G35" s="3" t="s">
        <v>89</v>
      </c>
      <c r="J35" s="9"/>
    </row>
    <row r="36" spans="2:10">
      <c r="J36" s="9"/>
    </row>
  </sheetData>
  <autoFilter ref="C1:I36" xr:uid="{A5C5ADE7-1431-D241-9C95-A385ECB06CF9}">
    <sortState ref="C2:I36">
      <sortCondition ref="C1:C36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opLeftCell="I2" workbookViewId="0">
      <selection activeCell="P19" sqref="P19"/>
    </sheetView>
  </sheetViews>
  <sheetFormatPr baseColWidth="10" defaultRowHeight="16"/>
  <cols>
    <col min="8" max="8" width="12.5" customWidth="1"/>
  </cols>
  <sheetData>
    <row r="1" spans="1:17">
      <c r="A1" s="3" t="s">
        <v>103</v>
      </c>
    </row>
    <row r="2" spans="1:17">
      <c r="C2" s="1" t="s">
        <v>0</v>
      </c>
      <c r="D2" s="1" t="s">
        <v>1</v>
      </c>
      <c r="E2" s="1" t="s">
        <v>98</v>
      </c>
      <c r="F2" s="1" t="s">
        <v>3</v>
      </c>
      <c r="G2" s="1" t="s">
        <v>4</v>
      </c>
      <c r="H2" s="1"/>
      <c r="I2" s="1" t="s">
        <v>5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</row>
    <row r="3" spans="1:17">
      <c r="C3" s="1"/>
      <c r="D3" s="1"/>
      <c r="E3" s="1" t="s">
        <v>99</v>
      </c>
      <c r="F3" s="1"/>
      <c r="G3" s="1" t="s">
        <v>102</v>
      </c>
      <c r="H3" s="1" t="s">
        <v>101</v>
      </c>
      <c r="I3" s="1" t="s">
        <v>66</v>
      </c>
      <c r="J3" s="1" t="s">
        <v>67</v>
      </c>
      <c r="K3" s="1"/>
      <c r="L3" s="1"/>
      <c r="M3" s="1"/>
      <c r="N3" s="1"/>
      <c r="O3" s="1"/>
      <c r="P3" s="3" t="s">
        <v>68</v>
      </c>
    </row>
    <row r="4" spans="1:17">
      <c r="A4" s="2" t="s">
        <v>13</v>
      </c>
      <c r="B4" s="2" t="s">
        <v>14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f t="shared" ref="P4:P27" si="0">SUM(C4:O4)</f>
        <v>10</v>
      </c>
    </row>
    <row r="5" spans="1:17">
      <c r="A5" s="2" t="s">
        <v>15</v>
      </c>
      <c r="B5" s="2" t="s">
        <v>16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f t="shared" si="0"/>
        <v>11</v>
      </c>
      <c r="Q5" t="s">
        <v>113</v>
      </c>
    </row>
    <row r="6" spans="1:17">
      <c r="A6" s="2" t="s">
        <v>17</v>
      </c>
      <c r="B6" s="2" t="s">
        <v>18</v>
      </c>
      <c r="C6">
        <v>0.8</v>
      </c>
      <c r="D6">
        <v>0.9</v>
      </c>
      <c r="E6">
        <v>0.8</v>
      </c>
      <c r="F6">
        <v>1</v>
      </c>
      <c r="G6">
        <v>1</v>
      </c>
      <c r="H6">
        <v>1</v>
      </c>
      <c r="I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f t="shared" si="0"/>
        <v>10.5</v>
      </c>
      <c r="Q6" t="s">
        <v>108</v>
      </c>
    </row>
    <row r="7" spans="1:17">
      <c r="A7" s="2" t="s">
        <v>19</v>
      </c>
      <c r="B7" s="2" t="s">
        <v>20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0.9</v>
      </c>
      <c r="K7">
        <v>1</v>
      </c>
      <c r="L7">
        <v>0.8</v>
      </c>
      <c r="M7">
        <v>0</v>
      </c>
      <c r="N7">
        <v>0.8</v>
      </c>
      <c r="O7">
        <v>0.9</v>
      </c>
      <c r="P7">
        <f t="shared" si="0"/>
        <v>9.4</v>
      </c>
      <c r="Q7" t="s">
        <v>108</v>
      </c>
    </row>
    <row r="8" spans="1:17">
      <c r="A8" s="2" t="s">
        <v>21</v>
      </c>
      <c r="B8" s="2" t="s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f t="shared" si="0"/>
        <v>12</v>
      </c>
    </row>
    <row r="9" spans="1:17">
      <c r="A9" s="2" t="s">
        <v>23</v>
      </c>
      <c r="B9" s="2" t="s">
        <v>24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f t="shared" si="0"/>
        <v>9</v>
      </c>
      <c r="Q9" t="s">
        <v>120</v>
      </c>
    </row>
    <row r="10" spans="1:17">
      <c r="A10" s="2" t="s">
        <v>25</v>
      </c>
      <c r="B10" s="2" t="s">
        <v>26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f t="shared" si="0"/>
        <v>8</v>
      </c>
    </row>
    <row r="11" spans="1:17">
      <c r="A11" s="2" t="s">
        <v>27</v>
      </c>
      <c r="B11" s="2" t="s">
        <v>28</v>
      </c>
      <c r="C11">
        <v>1</v>
      </c>
      <c r="D11">
        <v>1</v>
      </c>
      <c r="E11">
        <v>1</v>
      </c>
      <c r="F11">
        <v>0</v>
      </c>
      <c r="G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f t="shared" si="0"/>
        <v>9</v>
      </c>
      <c r="Q11" t="s">
        <v>90</v>
      </c>
    </row>
    <row r="12" spans="1:17">
      <c r="A12" s="2" t="s">
        <v>29</v>
      </c>
      <c r="B12" s="2" t="s">
        <v>30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f t="shared" si="0"/>
        <v>12</v>
      </c>
    </row>
    <row r="13" spans="1:17">
      <c r="A13" s="2" t="s">
        <v>31</v>
      </c>
      <c r="B13" s="2" t="s">
        <v>32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J13">
        <v>1</v>
      </c>
      <c r="K13">
        <v>0.7</v>
      </c>
      <c r="L13">
        <v>1</v>
      </c>
      <c r="M13">
        <v>0</v>
      </c>
      <c r="N13">
        <v>1</v>
      </c>
      <c r="O13">
        <v>1</v>
      </c>
      <c r="P13">
        <f t="shared" si="0"/>
        <v>7.7</v>
      </c>
      <c r="Q13" t="s">
        <v>112</v>
      </c>
    </row>
    <row r="14" spans="1:17">
      <c r="A14" s="2" t="s">
        <v>33</v>
      </c>
      <c r="B14" s="2" t="s">
        <v>34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J14">
        <v>1</v>
      </c>
      <c r="K14">
        <v>1</v>
      </c>
      <c r="L14">
        <v>1</v>
      </c>
      <c r="M14">
        <v>0</v>
      </c>
      <c r="N14">
        <v>1</v>
      </c>
      <c r="O14">
        <v>1</v>
      </c>
      <c r="P14">
        <f t="shared" si="0"/>
        <v>9</v>
      </c>
    </row>
    <row r="15" spans="1:17">
      <c r="A15" s="2" t="s">
        <v>35</v>
      </c>
      <c r="B15" s="2" t="s">
        <v>36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f t="shared" si="0"/>
        <v>8</v>
      </c>
    </row>
    <row r="16" spans="1:17">
      <c r="A16" s="2" t="s">
        <v>37</v>
      </c>
      <c r="B16" s="2" t="s">
        <v>38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f t="shared" si="0"/>
        <v>10</v>
      </c>
    </row>
    <row r="17" spans="1:17">
      <c r="A17" s="2" t="s">
        <v>39</v>
      </c>
      <c r="B17" s="2" t="s">
        <v>40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J17">
        <v>1</v>
      </c>
      <c r="K17">
        <v>1</v>
      </c>
      <c r="L17">
        <v>1</v>
      </c>
      <c r="M17">
        <v>0</v>
      </c>
      <c r="N17">
        <v>1</v>
      </c>
      <c r="O17">
        <v>1</v>
      </c>
      <c r="P17">
        <f t="shared" si="0"/>
        <v>10</v>
      </c>
    </row>
    <row r="18" spans="1:17">
      <c r="A18" s="2" t="s">
        <v>41</v>
      </c>
      <c r="B18" s="2" t="s">
        <v>42</v>
      </c>
      <c r="C18">
        <v>0.7</v>
      </c>
      <c r="D18">
        <v>0.7</v>
      </c>
      <c r="E18">
        <v>0.7</v>
      </c>
      <c r="F18">
        <v>0.7</v>
      </c>
      <c r="G18">
        <v>0.8</v>
      </c>
      <c r="H18">
        <v>0</v>
      </c>
      <c r="J18">
        <v>0.8</v>
      </c>
      <c r="K18">
        <v>0.8</v>
      </c>
      <c r="L18">
        <v>0.8</v>
      </c>
      <c r="M18">
        <v>0</v>
      </c>
      <c r="N18">
        <v>0.8</v>
      </c>
      <c r="O18">
        <v>0.8</v>
      </c>
      <c r="P18">
        <f t="shared" si="0"/>
        <v>7.5999999999999988</v>
      </c>
      <c r="Q18" t="s">
        <v>116</v>
      </c>
    </row>
    <row r="19" spans="1:17">
      <c r="A19" s="2" t="s">
        <v>37</v>
      </c>
      <c r="B19" s="2" t="s">
        <v>42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f t="shared" si="0"/>
        <v>10</v>
      </c>
    </row>
    <row r="20" spans="1:17">
      <c r="A20" s="2" t="s">
        <v>43</v>
      </c>
      <c r="B20" s="2" t="s">
        <v>44</v>
      </c>
      <c r="C20">
        <v>1</v>
      </c>
      <c r="D20">
        <v>1</v>
      </c>
      <c r="E20">
        <v>1</v>
      </c>
      <c r="F20">
        <v>0.5</v>
      </c>
      <c r="G20">
        <v>0.5</v>
      </c>
      <c r="H20">
        <v>0</v>
      </c>
      <c r="I20">
        <v>1</v>
      </c>
      <c r="K20">
        <v>1</v>
      </c>
      <c r="L20">
        <v>1</v>
      </c>
      <c r="M20">
        <v>0</v>
      </c>
      <c r="N20">
        <v>1</v>
      </c>
      <c r="O20">
        <v>1</v>
      </c>
      <c r="P20">
        <f t="shared" si="0"/>
        <v>9</v>
      </c>
      <c r="Q20" t="s">
        <v>100</v>
      </c>
    </row>
    <row r="21" spans="1:17">
      <c r="A21" s="2" t="s">
        <v>45</v>
      </c>
      <c r="B21" s="2" t="s">
        <v>46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K21">
        <v>1</v>
      </c>
      <c r="L21">
        <v>1</v>
      </c>
      <c r="M21">
        <v>0</v>
      </c>
      <c r="N21">
        <v>1</v>
      </c>
      <c r="O21">
        <v>1</v>
      </c>
      <c r="P21">
        <f t="shared" si="0"/>
        <v>11</v>
      </c>
    </row>
    <row r="22" spans="1:17">
      <c r="A22" s="2" t="s">
        <v>47</v>
      </c>
      <c r="B22" s="2" t="s">
        <v>48</v>
      </c>
      <c r="C22">
        <v>1</v>
      </c>
      <c r="D22">
        <v>1</v>
      </c>
      <c r="E22">
        <v>1</v>
      </c>
      <c r="F22">
        <v>0.5</v>
      </c>
      <c r="G22">
        <v>1</v>
      </c>
      <c r="H22">
        <v>0</v>
      </c>
      <c r="I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f t="shared" si="0"/>
        <v>9.5</v>
      </c>
    </row>
    <row r="23" spans="1:17">
      <c r="A23" s="2" t="s">
        <v>29</v>
      </c>
      <c r="B23" s="2" t="s">
        <v>49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f t="shared" si="0"/>
        <v>9</v>
      </c>
      <c r="Q23" t="s">
        <v>110</v>
      </c>
    </row>
    <row r="24" spans="1:17">
      <c r="A24" s="2" t="s">
        <v>50</v>
      </c>
      <c r="B24" s="2" t="s">
        <v>51</v>
      </c>
      <c r="C24">
        <v>1</v>
      </c>
      <c r="D24">
        <v>0.5</v>
      </c>
      <c r="E24">
        <v>1</v>
      </c>
      <c r="F24">
        <v>0.7</v>
      </c>
      <c r="G24">
        <v>1</v>
      </c>
      <c r="H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f t="shared" si="0"/>
        <v>11.2</v>
      </c>
      <c r="Q24" t="s">
        <v>118</v>
      </c>
    </row>
    <row r="25" spans="1:17">
      <c r="A25" s="2" t="s">
        <v>52</v>
      </c>
      <c r="B25" s="2" t="s">
        <v>53</v>
      </c>
      <c r="C25">
        <v>1</v>
      </c>
      <c r="D25">
        <v>1</v>
      </c>
      <c r="E25">
        <v>1</v>
      </c>
      <c r="F25">
        <v>0.3</v>
      </c>
      <c r="G25">
        <v>1</v>
      </c>
      <c r="H25">
        <v>1</v>
      </c>
      <c r="I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f t="shared" si="0"/>
        <v>10.3</v>
      </c>
    </row>
    <row r="26" spans="1:17">
      <c r="A26" s="2" t="s">
        <v>54</v>
      </c>
      <c r="B26" s="2" t="s">
        <v>55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J26">
        <v>1</v>
      </c>
      <c r="K26">
        <v>1</v>
      </c>
      <c r="L26">
        <v>1</v>
      </c>
      <c r="M26">
        <v>0</v>
      </c>
      <c r="N26">
        <v>1</v>
      </c>
      <c r="O26">
        <v>1</v>
      </c>
      <c r="P26">
        <f t="shared" si="0"/>
        <v>10</v>
      </c>
    </row>
    <row r="27" spans="1:17">
      <c r="A27" s="2" t="s">
        <v>56</v>
      </c>
      <c r="B27" s="2" t="s">
        <v>57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1</v>
      </c>
      <c r="O27">
        <v>1</v>
      </c>
      <c r="P27">
        <f t="shared" si="0"/>
        <v>12</v>
      </c>
      <c r="Q27" t="s">
        <v>8</v>
      </c>
    </row>
    <row r="28" spans="1:17">
      <c r="A28" s="2" t="s">
        <v>58</v>
      </c>
      <c r="B28" s="2" t="s">
        <v>59</v>
      </c>
      <c r="C28">
        <v>0.33</v>
      </c>
      <c r="D28">
        <v>0</v>
      </c>
      <c r="E28">
        <v>0.33</v>
      </c>
      <c r="F28">
        <v>0</v>
      </c>
      <c r="G28">
        <v>0.33</v>
      </c>
      <c r="H28">
        <v>0</v>
      </c>
      <c r="I28">
        <v>0.33</v>
      </c>
      <c r="K28">
        <v>0</v>
      </c>
      <c r="L28">
        <v>0.33</v>
      </c>
      <c r="M28">
        <v>0</v>
      </c>
      <c r="N28">
        <v>0.33</v>
      </c>
      <c r="O28">
        <v>0.33</v>
      </c>
      <c r="P28">
        <f t="shared" ref="P28:P32" si="1">SUM(C28:O28)</f>
        <v>2.31</v>
      </c>
    </row>
    <row r="29" spans="1:17">
      <c r="A29" s="2" t="s">
        <v>60</v>
      </c>
      <c r="B29" s="2" t="s">
        <v>59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f t="shared" si="1"/>
        <v>11</v>
      </c>
    </row>
    <row r="30" spans="1:17">
      <c r="A30" s="2" t="s">
        <v>61</v>
      </c>
      <c r="B30" s="2" t="s">
        <v>62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f t="shared" si="1"/>
        <v>9</v>
      </c>
      <c r="Q30" t="s">
        <v>91</v>
      </c>
    </row>
    <row r="31" spans="1:17">
      <c r="A31" s="2" t="s">
        <v>54</v>
      </c>
      <c r="B31" s="2" t="s">
        <v>63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f t="shared" si="1"/>
        <v>9</v>
      </c>
      <c r="Q31" t="s">
        <v>92</v>
      </c>
    </row>
    <row r="32" spans="1:17">
      <c r="A32" s="2" t="s">
        <v>64</v>
      </c>
      <c r="B32" s="2" t="s">
        <v>65</v>
      </c>
      <c r="C32">
        <v>1</v>
      </c>
      <c r="D32">
        <v>0</v>
      </c>
      <c r="E32">
        <v>1</v>
      </c>
      <c r="F32">
        <v>0.5</v>
      </c>
      <c r="G32">
        <v>0.5</v>
      </c>
      <c r="H32">
        <v>0</v>
      </c>
      <c r="I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f t="shared" si="1"/>
        <v>8</v>
      </c>
      <c r="Q32" t="s">
        <v>122</v>
      </c>
    </row>
    <row r="33" spans="3:15">
      <c r="C33" s="1" t="s">
        <v>0</v>
      </c>
      <c r="D33" s="1" t="s">
        <v>1</v>
      </c>
      <c r="E33" s="1" t="s">
        <v>2</v>
      </c>
      <c r="F33" s="1" t="s">
        <v>3</v>
      </c>
      <c r="G33" s="1" t="s">
        <v>4</v>
      </c>
      <c r="H33" s="1"/>
      <c r="I33" s="1" t="s">
        <v>5</v>
      </c>
      <c r="J33" s="1" t="s">
        <v>5</v>
      </c>
      <c r="K33" s="1" t="s">
        <v>6</v>
      </c>
      <c r="L33" s="1" t="s">
        <v>7</v>
      </c>
      <c r="M33" s="1" t="s">
        <v>8</v>
      </c>
      <c r="N33" s="1" t="s">
        <v>9</v>
      </c>
      <c r="O33" s="1" t="s">
        <v>10</v>
      </c>
    </row>
    <row r="34" spans="3:15">
      <c r="C34" s="1"/>
      <c r="D34" s="1"/>
      <c r="E34" s="1" t="s">
        <v>11</v>
      </c>
      <c r="F34" s="1"/>
      <c r="G34" s="1" t="s">
        <v>12</v>
      </c>
      <c r="H34" s="1" t="s">
        <v>107</v>
      </c>
      <c r="I34" s="1" t="s">
        <v>66</v>
      </c>
      <c r="J34" s="1" t="s">
        <v>67</v>
      </c>
      <c r="K34" s="1"/>
      <c r="L34" s="1"/>
      <c r="M34" s="1"/>
      <c r="N34" s="1"/>
      <c r="O34" s="1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3"/>
  <sheetViews>
    <sheetView topLeftCell="P14" workbookViewId="0">
      <selection activeCell="V24" sqref="V24"/>
    </sheetView>
  </sheetViews>
  <sheetFormatPr baseColWidth="10" defaultRowHeight="16"/>
  <cols>
    <col min="11" max="11" width="18.6640625" customWidth="1"/>
    <col min="12" max="12" width="13.1640625" customWidth="1"/>
    <col min="16" max="16" width="10.83203125" style="5"/>
    <col min="20" max="20" width="10.83203125" style="3"/>
  </cols>
  <sheetData>
    <row r="1" spans="1:22">
      <c r="A1" t="s">
        <v>69</v>
      </c>
    </row>
    <row r="2" spans="1:22">
      <c r="A2" t="s">
        <v>96</v>
      </c>
    </row>
    <row r="3" spans="1:22">
      <c r="C3" s="3" t="s">
        <v>70</v>
      </c>
      <c r="D3" s="3" t="s">
        <v>74</v>
      </c>
      <c r="E3" s="3" t="s">
        <v>83</v>
      </c>
      <c r="F3" t="s">
        <v>71</v>
      </c>
      <c r="G3" s="3" t="s">
        <v>72</v>
      </c>
      <c r="H3" s="3" t="s">
        <v>73</v>
      </c>
      <c r="I3" t="s">
        <v>114</v>
      </c>
      <c r="J3" s="3" t="s">
        <v>76</v>
      </c>
      <c r="K3" s="3" t="s">
        <v>77</v>
      </c>
      <c r="L3" s="3" t="s">
        <v>78</v>
      </c>
      <c r="M3" s="3" t="s">
        <v>86</v>
      </c>
      <c r="O3" t="s">
        <v>79</v>
      </c>
      <c r="P3" s="6" t="s">
        <v>80</v>
      </c>
      <c r="Q3" t="s">
        <v>81</v>
      </c>
      <c r="R3" t="s">
        <v>82</v>
      </c>
      <c r="S3" t="s">
        <v>104</v>
      </c>
      <c r="T3" s="3" t="s">
        <v>93</v>
      </c>
      <c r="U3" t="s">
        <v>94</v>
      </c>
    </row>
    <row r="4" spans="1:22">
      <c r="A4" s="2" t="s">
        <v>13</v>
      </c>
      <c r="B4" s="2" t="s">
        <v>14</v>
      </c>
      <c r="C4" s="5">
        <v>1</v>
      </c>
      <c r="D4" s="5">
        <v>1</v>
      </c>
      <c r="E4" s="5">
        <v>1</v>
      </c>
      <c r="G4" s="5">
        <v>1</v>
      </c>
      <c r="H4" s="5"/>
      <c r="J4" s="5">
        <v>1</v>
      </c>
      <c r="K4" s="5">
        <v>1</v>
      </c>
      <c r="L4" s="5"/>
      <c r="M4" s="5">
        <v>1</v>
      </c>
      <c r="T4" s="3">
        <f>SUM(C4:E4,G4,H4,J4:M4,P4)</f>
        <v>7</v>
      </c>
      <c r="U4">
        <f>SUM(C4:R4)</f>
        <v>7</v>
      </c>
    </row>
    <row r="5" spans="1:22">
      <c r="A5" s="2" t="s">
        <v>15</v>
      </c>
      <c r="B5" s="2" t="s">
        <v>16</v>
      </c>
      <c r="C5" s="5">
        <v>1</v>
      </c>
      <c r="D5" s="5">
        <v>1</v>
      </c>
      <c r="E5" s="5">
        <v>1</v>
      </c>
      <c r="F5">
        <v>1</v>
      </c>
      <c r="G5" s="5">
        <v>1</v>
      </c>
      <c r="H5" s="5">
        <v>1</v>
      </c>
      <c r="I5">
        <v>1</v>
      </c>
      <c r="J5" s="5">
        <v>1</v>
      </c>
      <c r="K5" s="5">
        <v>1</v>
      </c>
      <c r="L5" s="5">
        <v>1</v>
      </c>
      <c r="M5" s="5">
        <v>1</v>
      </c>
      <c r="N5">
        <v>1</v>
      </c>
      <c r="O5" s="8">
        <v>1</v>
      </c>
      <c r="P5" s="5">
        <v>1</v>
      </c>
      <c r="T5" s="3">
        <f t="shared" ref="T5:T32" si="0">SUM(C5:E5,G5,H5,J5:M5,P5)</f>
        <v>10</v>
      </c>
      <c r="U5">
        <f t="shared" ref="U5:U32" si="1">SUM(C5:R5)</f>
        <v>14</v>
      </c>
      <c r="V5" t="s">
        <v>115</v>
      </c>
    </row>
    <row r="6" spans="1:22">
      <c r="A6" s="2" t="s">
        <v>17</v>
      </c>
      <c r="B6" s="2" t="s">
        <v>18</v>
      </c>
      <c r="C6" s="5"/>
      <c r="D6" s="5"/>
      <c r="E6" s="5">
        <v>1</v>
      </c>
      <c r="G6" s="5">
        <v>1</v>
      </c>
      <c r="H6" s="5">
        <v>1</v>
      </c>
      <c r="J6" s="5"/>
      <c r="K6" s="5"/>
      <c r="L6" s="5"/>
      <c r="M6" s="5">
        <v>1</v>
      </c>
      <c r="N6">
        <v>1</v>
      </c>
      <c r="O6">
        <v>1</v>
      </c>
      <c r="T6" s="3">
        <f t="shared" si="0"/>
        <v>4</v>
      </c>
      <c r="U6">
        <f t="shared" si="1"/>
        <v>6</v>
      </c>
      <c r="V6" t="s">
        <v>111</v>
      </c>
    </row>
    <row r="7" spans="1:22">
      <c r="A7" s="2" t="s">
        <v>19</v>
      </c>
      <c r="B7" s="2" t="s">
        <v>20</v>
      </c>
      <c r="C7" s="5">
        <v>1</v>
      </c>
      <c r="D7" s="5">
        <v>1</v>
      </c>
      <c r="E7" s="5">
        <v>1</v>
      </c>
      <c r="G7" s="5">
        <v>1</v>
      </c>
      <c r="H7" s="5">
        <v>1</v>
      </c>
      <c r="J7" s="5">
        <v>1</v>
      </c>
      <c r="K7" s="5">
        <v>1</v>
      </c>
      <c r="L7" s="5"/>
      <c r="M7" s="5">
        <v>1</v>
      </c>
      <c r="Q7">
        <v>1</v>
      </c>
      <c r="T7" s="3">
        <f t="shared" si="0"/>
        <v>8</v>
      </c>
      <c r="U7">
        <f t="shared" si="1"/>
        <v>9</v>
      </c>
      <c r="V7" t="s">
        <v>109</v>
      </c>
    </row>
    <row r="8" spans="1:22">
      <c r="A8" s="2" t="s">
        <v>21</v>
      </c>
      <c r="B8" s="2" t="s">
        <v>22</v>
      </c>
      <c r="C8" s="5">
        <v>1</v>
      </c>
      <c r="D8" s="5">
        <v>1</v>
      </c>
      <c r="E8" s="5">
        <v>1</v>
      </c>
      <c r="G8" s="5">
        <v>1</v>
      </c>
      <c r="H8" s="5">
        <v>1</v>
      </c>
      <c r="J8" s="5">
        <v>1</v>
      </c>
      <c r="K8" s="5">
        <v>1</v>
      </c>
      <c r="L8" s="5"/>
      <c r="M8" s="5">
        <v>1</v>
      </c>
      <c r="P8" s="5">
        <v>1</v>
      </c>
      <c r="T8" s="3">
        <f t="shared" si="0"/>
        <v>9</v>
      </c>
      <c r="U8">
        <f t="shared" si="1"/>
        <v>9</v>
      </c>
      <c r="V8" t="s">
        <v>95</v>
      </c>
    </row>
    <row r="9" spans="1:22">
      <c r="A9" s="2" t="s">
        <v>23</v>
      </c>
      <c r="B9" s="2" t="s">
        <v>24</v>
      </c>
      <c r="C9" s="5">
        <v>1</v>
      </c>
      <c r="D9" s="5">
        <v>1</v>
      </c>
      <c r="E9" s="5">
        <v>1</v>
      </c>
      <c r="G9" s="5">
        <v>1</v>
      </c>
      <c r="H9" s="5">
        <v>1</v>
      </c>
      <c r="J9" s="5">
        <v>1</v>
      </c>
      <c r="K9" s="5">
        <v>1</v>
      </c>
      <c r="L9" s="5">
        <v>1</v>
      </c>
      <c r="M9" s="5">
        <v>1</v>
      </c>
      <c r="P9" s="5">
        <v>1</v>
      </c>
      <c r="T9" s="3">
        <f t="shared" si="0"/>
        <v>10</v>
      </c>
      <c r="U9">
        <f t="shared" si="1"/>
        <v>10</v>
      </c>
    </row>
    <row r="10" spans="1:22">
      <c r="A10" s="2" t="s">
        <v>25</v>
      </c>
      <c r="B10" s="2" t="s">
        <v>26</v>
      </c>
      <c r="C10" s="5">
        <v>1</v>
      </c>
      <c r="D10" s="5">
        <v>1</v>
      </c>
      <c r="E10" s="5">
        <v>1</v>
      </c>
      <c r="G10" s="5">
        <v>1</v>
      </c>
      <c r="H10" s="5">
        <v>1</v>
      </c>
      <c r="I10">
        <v>1</v>
      </c>
      <c r="J10" s="5">
        <v>1</v>
      </c>
      <c r="K10" s="5">
        <v>1</v>
      </c>
      <c r="L10" s="5">
        <v>1</v>
      </c>
      <c r="M10" s="5">
        <v>1</v>
      </c>
      <c r="O10">
        <v>1</v>
      </c>
      <c r="R10">
        <v>1</v>
      </c>
      <c r="T10" s="3">
        <f t="shared" si="0"/>
        <v>9</v>
      </c>
      <c r="U10">
        <f t="shared" si="1"/>
        <v>12</v>
      </c>
    </row>
    <row r="11" spans="1:22">
      <c r="A11" s="2" t="s">
        <v>27</v>
      </c>
      <c r="B11" s="2" t="s">
        <v>28</v>
      </c>
      <c r="C11" s="5">
        <v>1</v>
      </c>
      <c r="D11" s="5">
        <v>0</v>
      </c>
      <c r="E11" s="5">
        <v>1</v>
      </c>
      <c r="F11">
        <v>0</v>
      </c>
      <c r="G11" s="5">
        <v>1</v>
      </c>
      <c r="H11" s="5">
        <v>0</v>
      </c>
      <c r="I11">
        <v>0</v>
      </c>
      <c r="J11" s="5">
        <v>0</v>
      </c>
      <c r="K11" s="5">
        <v>0</v>
      </c>
      <c r="L11" s="5">
        <v>1</v>
      </c>
      <c r="M11" s="5">
        <v>1</v>
      </c>
      <c r="N11">
        <v>0</v>
      </c>
      <c r="O11">
        <v>1</v>
      </c>
      <c r="P11" s="5">
        <v>0</v>
      </c>
      <c r="Q11">
        <v>0</v>
      </c>
      <c r="R11">
        <v>0</v>
      </c>
      <c r="T11" s="3">
        <f t="shared" si="0"/>
        <v>5</v>
      </c>
      <c r="U11">
        <f t="shared" si="1"/>
        <v>6</v>
      </c>
    </row>
    <row r="12" spans="1:22">
      <c r="A12" s="2" t="s">
        <v>29</v>
      </c>
      <c r="B12" s="2" t="s">
        <v>30</v>
      </c>
      <c r="C12" s="5"/>
      <c r="D12" s="5"/>
      <c r="E12" s="5"/>
      <c r="G12" s="5"/>
      <c r="H12" s="5"/>
      <c r="J12" s="5"/>
      <c r="K12" s="5"/>
      <c r="L12" s="5"/>
      <c r="M12" s="5"/>
      <c r="T12" s="3">
        <f t="shared" si="0"/>
        <v>0</v>
      </c>
      <c r="U12">
        <f t="shared" si="1"/>
        <v>0</v>
      </c>
    </row>
    <row r="13" spans="1:22">
      <c r="A13" s="2" t="s">
        <v>31</v>
      </c>
      <c r="B13" s="2" t="s">
        <v>32</v>
      </c>
      <c r="C13" s="5">
        <v>1</v>
      </c>
      <c r="D13" s="5">
        <v>1</v>
      </c>
      <c r="E13" s="5">
        <v>1</v>
      </c>
      <c r="G13" s="5">
        <v>1</v>
      </c>
      <c r="H13" s="5">
        <v>1</v>
      </c>
      <c r="J13" s="5">
        <v>1</v>
      </c>
      <c r="K13" s="5">
        <v>1</v>
      </c>
      <c r="L13" s="5">
        <v>1</v>
      </c>
      <c r="M13" s="5">
        <v>1</v>
      </c>
      <c r="P13" s="5">
        <v>1</v>
      </c>
      <c r="T13" s="3">
        <f t="shared" si="0"/>
        <v>10</v>
      </c>
      <c r="U13">
        <f t="shared" si="1"/>
        <v>10</v>
      </c>
    </row>
    <row r="14" spans="1:22">
      <c r="A14" s="2" t="s">
        <v>33</v>
      </c>
      <c r="B14" s="2" t="s">
        <v>34</v>
      </c>
      <c r="C14" s="5">
        <v>1</v>
      </c>
      <c r="D14" s="5">
        <v>0</v>
      </c>
      <c r="E14" s="5">
        <v>1</v>
      </c>
      <c r="G14" s="5">
        <v>1</v>
      </c>
      <c r="H14" s="5">
        <v>1</v>
      </c>
      <c r="J14" s="5">
        <v>1</v>
      </c>
      <c r="K14" s="5">
        <v>1</v>
      </c>
      <c r="L14" s="5">
        <v>0</v>
      </c>
      <c r="M14" s="5">
        <v>1</v>
      </c>
      <c r="P14" s="5">
        <v>1</v>
      </c>
      <c r="T14" s="3">
        <f t="shared" si="0"/>
        <v>8</v>
      </c>
      <c r="U14">
        <f t="shared" si="1"/>
        <v>8</v>
      </c>
    </row>
    <row r="15" spans="1:22">
      <c r="A15" s="2" t="s">
        <v>35</v>
      </c>
      <c r="B15" s="2" t="s">
        <v>36</v>
      </c>
      <c r="C15" s="5">
        <v>1</v>
      </c>
      <c r="D15" s="5">
        <v>1</v>
      </c>
      <c r="E15" s="5">
        <v>1</v>
      </c>
      <c r="F15">
        <v>1</v>
      </c>
      <c r="G15" s="5">
        <v>1</v>
      </c>
      <c r="H15" s="5">
        <v>1</v>
      </c>
      <c r="J15" s="5">
        <v>1</v>
      </c>
      <c r="K15" s="5"/>
      <c r="L15" s="5"/>
      <c r="M15" s="5"/>
      <c r="O15">
        <v>1</v>
      </c>
      <c r="T15" s="3">
        <f t="shared" si="0"/>
        <v>6</v>
      </c>
      <c r="U15">
        <f t="shared" si="1"/>
        <v>8</v>
      </c>
    </row>
    <row r="16" spans="1:22">
      <c r="A16" s="2" t="s">
        <v>37</v>
      </c>
      <c r="B16" s="2" t="s">
        <v>38</v>
      </c>
      <c r="C16" s="5">
        <v>1</v>
      </c>
      <c r="D16" s="5">
        <v>1</v>
      </c>
      <c r="E16" s="5">
        <v>1</v>
      </c>
      <c r="G16" s="5">
        <v>1</v>
      </c>
      <c r="H16" s="5">
        <v>1</v>
      </c>
      <c r="J16" s="5">
        <v>1</v>
      </c>
      <c r="K16" s="5">
        <v>1</v>
      </c>
      <c r="L16" s="5"/>
      <c r="M16" s="5">
        <v>1</v>
      </c>
      <c r="N16">
        <v>1</v>
      </c>
      <c r="P16" s="5">
        <v>1</v>
      </c>
      <c r="T16" s="3">
        <f t="shared" si="0"/>
        <v>9</v>
      </c>
      <c r="U16">
        <f t="shared" si="1"/>
        <v>10</v>
      </c>
      <c r="V16" t="s">
        <v>124</v>
      </c>
    </row>
    <row r="17" spans="1:22">
      <c r="A17" s="2" t="s">
        <v>39</v>
      </c>
      <c r="B17" s="2" t="s">
        <v>40</v>
      </c>
      <c r="C17" s="5">
        <v>1</v>
      </c>
      <c r="D17" s="5">
        <v>1</v>
      </c>
      <c r="E17" s="5">
        <v>1</v>
      </c>
      <c r="G17" s="5">
        <v>1</v>
      </c>
      <c r="H17" s="5">
        <v>1</v>
      </c>
      <c r="J17" s="5">
        <v>1</v>
      </c>
      <c r="K17" s="5">
        <v>1</v>
      </c>
      <c r="L17" s="5">
        <v>1</v>
      </c>
      <c r="M17" s="5">
        <v>1</v>
      </c>
      <c r="P17" s="5">
        <v>1</v>
      </c>
      <c r="T17" s="3">
        <f t="shared" si="0"/>
        <v>10</v>
      </c>
      <c r="U17">
        <f t="shared" si="1"/>
        <v>10</v>
      </c>
    </row>
    <row r="18" spans="1:22">
      <c r="A18" s="2" t="s">
        <v>41</v>
      </c>
      <c r="B18" s="2" t="s">
        <v>42</v>
      </c>
      <c r="C18" s="5"/>
      <c r="D18" s="5">
        <v>1</v>
      </c>
      <c r="E18" s="5">
        <v>1</v>
      </c>
      <c r="G18" s="5"/>
      <c r="H18" s="5">
        <v>1</v>
      </c>
      <c r="J18" s="5">
        <v>1</v>
      </c>
      <c r="K18" s="5">
        <v>1</v>
      </c>
      <c r="L18" s="5"/>
      <c r="M18" s="5">
        <v>1</v>
      </c>
      <c r="N18" s="8">
        <v>1</v>
      </c>
      <c r="O18" s="8">
        <v>1</v>
      </c>
      <c r="T18" s="3">
        <f t="shared" si="0"/>
        <v>6</v>
      </c>
      <c r="U18">
        <f t="shared" si="1"/>
        <v>8</v>
      </c>
      <c r="V18" t="s">
        <v>117</v>
      </c>
    </row>
    <row r="19" spans="1:22">
      <c r="A19" s="2" t="s">
        <v>37</v>
      </c>
      <c r="B19" s="2" t="s">
        <v>42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8">
        <v>1</v>
      </c>
      <c r="O19" s="8">
        <v>1</v>
      </c>
      <c r="P19" s="5">
        <v>1</v>
      </c>
      <c r="Q19" s="8"/>
      <c r="T19" s="3">
        <f t="shared" si="0"/>
        <v>10</v>
      </c>
      <c r="U19">
        <f t="shared" si="1"/>
        <v>14</v>
      </c>
      <c r="V19" t="s">
        <v>125</v>
      </c>
    </row>
    <row r="20" spans="1:22">
      <c r="A20" s="2" t="s">
        <v>43</v>
      </c>
      <c r="B20" s="2" t="s">
        <v>44</v>
      </c>
      <c r="C20" s="5">
        <v>1</v>
      </c>
      <c r="D20" s="5">
        <v>1</v>
      </c>
      <c r="E20" s="5">
        <v>1</v>
      </c>
      <c r="G20" s="5">
        <v>1</v>
      </c>
      <c r="H20" s="5">
        <v>1</v>
      </c>
      <c r="J20" s="5">
        <v>1</v>
      </c>
      <c r="K20" s="5">
        <v>1</v>
      </c>
      <c r="L20" s="5">
        <v>1</v>
      </c>
      <c r="M20" s="5">
        <v>1</v>
      </c>
      <c r="P20" s="5">
        <v>1</v>
      </c>
      <c r="R20">
        <v>1</v>
      </c>
      <c r="T20" s="3">
        <f t="shared" si="0"/>
        <v>10</v>
      </c>
      <c r="U20">
        <f t="shared" si="1"/>
        <v>11</v>
      </c>
    </row>
    <row r="21" spans="1:22">
      <c r="A21" s="2" t="s">
        <v>45</v>
      </c>
      <c r="B21" s="2" t="s">
        <v>46</v>
      </c>
      <c r="C21" s="5">
        <v>1</v>
      </c>
      <c r="D21" s="5">
        <v>1</v>
      </c>
      <c r="E21" s="5">
        <v>1</v>
      </c>
      <c r="F21">
        <v>1</v>
      </c>
      <c r="G21" s="5">
        <v>1</v>
      </c>
      <c r="H21" s="5">
        <v>1</v>
      </c>
      <c r="J21" s="5">
        <v>1</v>
      </c>
      <c r="K21" s="5">
        <v>1</v>
      </c>
      <c r="L21" s="5">
        <v>1</v>
      </c>
      <c r="M21" s="5"/>
      <c r="N21">
        <v>1</v>
      </c>
      <c r="P21" s="5">
        <v>1</v>
      </c>
      <c r="T21" s="3">
        <f t="shared" si="0"/>
        <v>9</v>
      </c>
      <c r="U21">
        <f t="shared" si="1"/>
        <v>11</v>
      </c>
    </row>
    <row r="22" spans="1:22">
      <c r="A22" s="2" t="s">
        <v>47</v>
      </c>
      <c r="B22" s="2" t="s">
        <v>48</v>
      </c>
      <c r="C22" s="5">
        <v>1</v>
      </c>
      <c r="D22" s="5">
        <v>1</v>
      </c>
      <c r="E22" s="5">
        <v>1</v>
      </c>
      <c r="G22" s="5">
        <v>1</v>
      </c>
      <c r="H22" s="5">
        <v>1</v>
      </c>
      <c r="J22" s="5"/>
      <c r="K22" s="5"/>
      <c r="L22" s="5">
        <v>1</v>
      </c>
      <c r="M22" s="5"/>
      <c r="N22">
        <v>1</v>
      </c>
      <c r="P22" s="5">
        <v>1</v>
      </c>
      <c r="T22" s="3">
        <f t="shared" si="0"/>
        <v>7</v>
      </c>
      <c r="U22">
        <f t="shared" si="1"/>
        <v>8</v>
      </c>
      <c r="V22" t="s">
        <v>106</v>
      </c>
    </row>
    <row r="23" spans="1:22">
      <c r="A23" s="2" t="s">
        <v>29</v>
      </c>
      <c r="B23" s="2" t="s">
        <v>49</v>
      </c>
      <c r="C23" s="5">
        <v>1</v>
      </c>
      <c r="D23" s="5">
        <v>1</v>
      </c>
      <c r="E23" s="5">
        <v>1</v>
      </c>
      <c r="G23" s="5">
        <v>1</v>
      </c>
      <c r="H23" s="5">
        <v>1</v>
      </c>
      <c r="J23" s="5">
        <v>1</v>
      </c>
      <c r="K23" s="5"/>
      <c r="L23" s="5"/>
      <c r="M23" s="5"/>
      <c r="N23">
        <v>1</v>
      </c>
      <c r="P23" s="5">
        <v>1</v>
      </c>
      <c r="T23" s="3">
        <f t="shared" si="0"/>
        <v>7</v>
      </c>
      <c r="U23">
        <f t="shared" si="1"/>
        <v>8</v>
      </c>
    </row>
    <row r="24" spans="1:22">
      <c r="A24" s="2" t="s">
        <v>50</v>
      </c>
      <c r="B24" s="2" t="s">
        <v>51</v>
      </c>
      <c r="C24" s="5">
        <v>1</v>
      </c>
      <c r="D24" s="5">
        <v>1</v>
      </c>
      <c r="E24" s="5">
        <v>1</v>
      </c>
      <c r="G24" s="5">
        <v>1</v>
      </c>
      <c r="H24" s="5">
        <v>1</v>
      </c>
      <c r="J24" s="5">
        <v>1</v>
      </c>
      <c r="K24" s="5">
        <v>1</v>
      </c>
      <c r="L24" s="5"/>
      <c r="M24" s="5">
        <v>1</v>
      </c>
      <c r="N24" s="8">
        <v>1</v>
      </c>
      <c r="T24" s="3">
        <f t="shared" si="0"/>
        <v>8</v>
      </c>
      <c r="U24">
        <f t="shared" si="1"/>
        <v>9</v>
      </c>
      <c r="V24" t="s">
        <v>119</v>
      </c>
    </row>
    <row r="25" spans="1:22">
      <c r="A25" s="2" t="s">
        <v>52</v>
      </c>
      <c r="B25" s="2" t="s">
        <v>53</v>
      </c>
      <c r="C25" s="5">
        <v>1</v>
      </c>
      <c r="D25" s="5">
        <v>1</v>
      </c>
      <c r="E25" s="5">
        <v>1</v>
      </c>
      <c r="G25" s="5">
        <v>1</v>
      </c>
      <c r="H25" s="5">
        <v>1</v>
      </c>
      <c r="J25" s="5">
        <v>1</v>
      </c>
      <c r="K25" s="5">
        <v>1</v>
      </c>
      <c r="L25" s="5">
        <v>1</v>
      </c>
      <c r="M25" s="5">
        <v>1</v>
      </c>
      <c r="O25">
        <v>1</v>
      </c>
      <c r="P25" s="5">
        <v>1</v>
      </c>
      <c r="T25" s="3">
        <f t="shared" si="0"/>
        <v>10</v>
      </c>
      <c r="U25">
        <f t="shared" si="1"/>
        <v>11</v>
      </c>
    </row>
    <row r="26" spans="1:22">
      <c r="A26" s="2" t="s">
        <v>54</v>
      </c>
      <c r="B26" s="2" t="s">
        <v>55</v>
      </c>
      <c r="C26" s="5"/>
      <c r="D26" s="5">
        <v>1</v>
      </c>
      <c r="E26" s="5">
        <v>1</v>
      </c>
      <c r="G26" s="5">
        <v>1</v>
      </c>
      <c r="H26" s="5">
        <v>1</v>
      </c>
      <c r="J26" s="5">
        <v>1</v>
      </c>
      <c r="K26" s="5">
        <v>1</v>
      </c>
      <c r="L26" s="5">
        <v>1</v>
      </c>
      <c r="M26" s="5"/>
      <c r="T26" s="3">
        <f t="shared" si="0"/>
        <v>7</v>
      </c>
      <c r="U26">
        <f t="shared" si="1"/>
        <v>7</v>
      </c>
      <c r="V26" t="s">
        <v>105</v>
      </c>
    </row>
    <row r="27" spans="1:22">
      <c r="A27" s="2" t="s">
        <v>56</v>
      </c>
      <c r="B27" s="2" t="s">
        <v>57</v>
      </c>
      <c r="C27" s="5">
        <v>1</v>
      </c>
      <c r="D27" s="5">
        <v>1</v>
      </c>
      <c r="E27" s="5">
        <v>1</v>
      </c>
      <c r="F27">
        <v>1</v>
      </c>
      <c r="G27" s="5">
        <v>1</v>
      </c>
      <c r="H27" s="5">
        <v>1</v>
      </c>
      <c r="I27">
        <v>1</v>
      </c>
      <c r="J27" s="5">
        <v>1</v>
      </c>
      <c r="K27" s="5">
        <v>1</v>
      </c>
      <c r="L27" s="5">
        <v>1</v>
      </c>
      <c r="M27" s="5">
        <v>0</v>
      </c>
      <c r="N27">
        <v>0</v>
      </c>
      <c r="O27">
        <v>0</v>
      </c>
      <c r="P27" s="5">
        <v>0</v>
      </c>
      <c r="Q27">
        <v>0</v>
      </c>
      <c r="R27">
        <v>0</v>
      </c>
      <c r="T27" s="3">
        <f t="shared" si="0"/>
        <v>8</v>
      </c>
      <c r="U27">
        <f t="shared" si="1"/>
        <v>10</v>
      </c>
    </row>
    <row r="28" spans="1:22">
      <c r="A28" s="2" t="s">
        <v>58</v>
      </c>
      <c r="B28" s="2" t="s">
        <v>59</v>
      </c>
      <c r="C28" s="5">
        <v>1</v>
      </c>
      <c r="D28" s="5">
        <v>1</v>
      </c>
      <c r="E28" s="5">
        <v>1</v>
      </c>
      <c r="G28" s="5">
        <v>1</v>
      </c>
      <c r="H28" s="5">
        <v>1</v>
      </c>
      <c r="J28" s="5">
        <v>1</v>
      </c>
      <c r="K28" s="5">
        <v>1</v>
      </c>
      <c r="L28" s="5">
        <v>0</v>
      </c>
      <c r="M28" s="5">
        <v>1</v>
      </c>
      <c r="P28" s="5">
        <v>1</v>
      </c>
      <c r="T28" s="3">
        <f t="shared" si="0"/>
        <v>9</v>
      </c>
      <c r="U28">
        <f t="shared" si="1"/>
        <v>9</v>
      </c>
    </row>
    <row r="29" spans="1:22">
      <c r="A29" s="2" t="s">
        <v>60</v>
      </c>
      <c r="B29" s="2" t="s">
        <v>59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>
        <v>1</v>
      </c>
      <c r="J29" s="5">
        <v>1</v>
      </c>
      <c r="K29" s="5">
        <v>1</v>
      </c>
      <c r="L29" s="5">
        <v>1</v>
      </c>
      <c r="M29" s="5">
        <v>1</v>
      </c>
      <c r="N29">
        <v>1</v>
      </c>
      <c r="P29" s="5">
        <v>1</v>
      </c>
      <c r="T29" s="3">
        <f t="shared" si="0"/>
        <v>10</v>
      </c>
      <c r="U29">
        <f t="shared" si="1"/>
        <v>13</v>
      </c>
    </row>
    <row r="30" spans="1:22">
      <c r="A30" s="2" t="s">
        <v>61</v>
      </c>
      <c r="B30" s="2" t="s">
        <v>62</v>
      </c>
      <c r="C30" s="5">
        <v>1</v>
      </c>
      <c r="D30" s="5">
        <v>1</v>
      </c>
      <c r="E30" s="5">
        <v>1</v>
      </c>
      <c r="F30">
        <v>0</v>
      </c>
      <c r="G30" s="5">
        <v>1</v>
      </c>
      <c r="H30" s="5">
        <v>1</v>
      </c>
      <c r="I30">
        <v>0</v>
      </c>
      <c r="J30" s="5">
        <v>1</v>
      </c>
      <c r="K30" s="5">
        <v>1</v>
      </c>
      <c r="L30" s="5">
        <v>1</v>
      </c>
      <c r="M30" s="5">
        <v>1</v>
      </c>
      <c r="T30" s="3">
        <f t="shared" si="0"/>
        <v>9</v>
      </c>
      <c r="U30">
        <f t="shared" si="1"/>
        <v>9</v>
      </c>
    </row>
    <row r="31" spans="1:22">
      <c r="A31" s="2" t="s">
        <v>54</v>
      </c>
      <c r="B31" s="2" t="s">
        <v>63</v>
      </c>
      <c r="C31" s="5">
        <v>1</v>
      </c>
      <c r="D31" s="5">
        <v>1</v>
      </c>
      <c r="E31" s="5">
        <v>1</v>
      </c>
      <c r="F31">
        <v>0</v>
      </c>
      <c r="G31" s="5">
        <v>1</v>
      </c>
      <c r="H31" s="5">
        <v>1</v>
      </c>
      <c r="I31">
        <v>0</v>
      </c>
      <c r="J31" s="5">
        <v>1</v>
      </c>
      <c r="K31" s="5">
        <v>1</v>
      </c>
      <c r="L31" s="5">
        <v>0</v>
      </c>
      <c r="M31" s="5">
        <v>1</v>
      </c>
      <c r="N31">
        <v>1</v>
      </c>
      <c r="O31">
        <v>0</v>
      </c>
      <c r="P31" s="5">
        <v>1</v>
      </c>
      <c r="Q31">
        <v>1</v>
      </c>
      <c r="R31">
        <v>1</v>
      </c>
      <c r="T31" s="3">
        <f t="shared" si="0"/>
        <v>9</v>
      </c>
      <c r="U31">
        <f t="shared" si="1"/>
        <v>12</v>
      </c>
    </row>
    <row r="32" spans="1:22">
      <c r="A32" s="2" t="s">
        <v>64</v>
      </c>
      <c r="B32" s="2" t="s">
        <v>65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J32" s="5"/>
      <c r="K32" s="5"/>
      <c r="L32" s="5"/>
      <c r="M32" s="5"/>
      <c r="N32">
        <v>1</v>
      </c>
      <c r="Q32">
        <v>1</v>
      </c>
      <c r="T32" s="3">
        <f t="shared" si="0"/>
        <v>5</v>
      </c>
      <c r="U32">
        <f t="shared" si="1"/>
        <v>8</v>
      </c>
      <c r="V32" t="s">
        <v>123</v>
      </c>
    </row>
    <row r="33" spans="3:18">
      <c r="C33" t="s">
        <v>70</v>
      </c>
      <c r="D33" t="s">
        <v>74</v>
      </c>
      <c r="E33" t="s">
        <v>83</v>
      </c>
      <c r="F33" t="s">
        <v>71</v>
      </c>
      <c r="G33" t="s">
        <v>72</v>
      </c>
      <c r="H33" t="s">
        <v>73</v>
      </c>
      <c r="I33" t="s">
        <v>75</v>
      </c>
      <c r="J33" t="s">
        <v>76</v>
      </c>
      <c r="K33" t="s">
        <v>77</v>
      </c>
      <c r="L33" t="s">
        <v>78</v>
      </c>
      <c r="M33" t="s">
        <v>84</v>
      </c>
      <c r="N33" t="s">
        <v>85</v>
      </c>
      <c r="O33" t="s">
        <v>79</v>
      </c>
      <c r="P33" s="5" t="s">
        <v>80</v>
      </c>
      <c r="Q33" t="s">
        <v>81</v>
      </c>
      <c r="R33" t="s">
        <v>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Topicos</vt:lpstr>
      <vt:lpstr>Aprendizaje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Beghelli</dc:creator>
  <cp:lastModifiedBy>Patrick Murphy Muñoz</cp:lastModifiedBy>
  <cp:lastPrinted>2019-07-08T18:49:04Z</cp:lastPrinted>
  <dcterms:created xsi:type="dcterms:W3CDTF">2019-07-08T14:53:33Z</dcterms:created>
  <dcterms:modified xsi:type="dcterms:W3CDTF">2019-07-09T23:51:41Z</dcterms:modified>
</cp:coreProperties>
</file>