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E4E71A06-DCF3-4599-B0F7-2A3B3674D61B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MCODE (2)" sheetId="3" r:id="rId1"/>
    <sheet name="MCOD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3" l="1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G17" i="2"/>
  <c r="AG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AE22" i="2" s="1"/>
  <c r="S21" i="2"/>
  <c r="AE21" i="2" s="1"/>
  <c r="S20" i="2"/>
  <c r="S19" i="2"/>
  <c r="S18" i="2"/>
  <c r="S17" i="2"/>
  <c r="AE17" i="2" s="1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D22" i="2"/>
  <c r="AC22" i="2"/>
  <c r="AD21" i="2"/>
  <c r="AC21" i="2"/>
  <c r="AE20" i="2"/>
  <c r="AD20" i="2"/>
  <c r="AC20" i="2"/>
  <c r="AE19" i="2"/>
  <c r="AD19" i="2"/>
  <c r="AC19" i="2"/>
  <c r="AE18" i="2"/>
  <c r="AD18" i="2"/>
  <c r="AC18" i="2"/>
  <c r="AD17" i="2"/>
  <c r="AC17" i="2"/>
  <c r="AE16" i="2"/>
  <c r="AD16" i="2"/>
  <c r="AC16" i="2"/>
  <c r="AA22" i="2"/>
  <c r="Z22" i="2"/>
  <c r="AB22" i="2" s="1"/>
  <c r="AA21" i="2"/>
  <c r="Z21" i="2"/>
  <c r="AB21" i="2" s="1"/>
  <c r="AB20" i="2"/>
  <c r="AA20" i="2"/>
  <c r="Z20" i="2"/>
  <c r="AA19" i="2"/>
  <c r="Z19" i="2"/>
  <c r="AB19" i="2" s="1"/>
  <c r="AB18" i="2"/>
  <c r="AA18" i="2"/>
  <c r="Z18" i="2"/>
  <c r="AA17" i="2"/>
  <c r="Z17" i="2"/>
  <c r="AB17" i="2" s="1"/>
  <c r="AA16" i="2"/>
  <c r="Z16" i="2"/>
  <c r="AB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AD9" i="2"/>
  <c r="AD8" i="2"/>
  <c r="AD7" i="2"/>
  <c r="AD6" i="2"/>
  <c r="AD5" i="2"/>
  <c r="AC6" i="2"/>
  <c r="AC7" i="2"/>
  <c r="AC8" i="2"/>
  <c r="AC9" i="2"/>
  <c r="AC10" i="2"/>
  <c r="AC11" i="2"/>
  <c r="AC5" i="2"/>
  <c r="AB11" i="2"/>
  <c r="AB10" i="2"/>
  <c r="AB9" i="2"/>
  <c r="AB8" i="2"/>
  <c r="AB7" i="2"/>
  <c r="AB6" i="2"/>
  <c r="AB5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AE11" i="2" s="1"/>
  <c r="S10" i="2"/>
  <c r="AE10" i="2" s="1"/>
  <c r="S9" i="2"/>
  <c r="AE9" i="2" s="1"/>
  <c r="S8" i="2"/>
  <c r="AE8" i="2" s="1"/>
  <c r="S7" i="2"/>
  <c r="AE7" i="2" s="1"/>
  <c r="S6" i="2"/>
  <c r="AE6" i="2" s="1"/>
  <c r="S5" i="2"/>
  <c r="AE5" i="2" s="1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Z6" i="2"/>
  <c r="AA6" i="2"/>
  <c r="Z7" i="2"/>
  <c r="AA7" i="2"/>
  <c r="Z8" i="2"/>
  <c r="AA8" i="2"/>
  <c r="Z9" i="2"/>
  <c r="AA9" i="2"/>
  <c r="Z10" i="2"/>
  <c r="AA10" i="2"/>
  <c r="AD10" i="2" s="1"/>
  <c r="Z11" i="2"/>
  <c r="AA11" i="2"/>
  <c r="AD11" i="2" s="1"/>
  <c r="AA5" i="2"/>
  <c r="Z5" i="2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L9" i="3" l="1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Y11" i="3" l="1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<sst xmlns="http://schemas.openxmlformats.org/spreadsheetml/2006/main" count="221" uniqueCount="87">
  <si>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</si>
  <si>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</si>
  <si>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</si>
  <si>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</si>
  <si>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</si>
  <si>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</si>
  <si>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</si>
  <si>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</si>
  <si>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</si>
  <si>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</si>
  <si>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</si>
  <si>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</si>
  <si>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</si>
  <si>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</si>
  <si>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</si>
  <si>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</si>
  <si>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</si>
  <si>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</si>
  <si>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</si>
  <si>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</si>
  <si>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</si>
  <si>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</si>
  <si>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</si>
  <si>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</si>
  <si>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</si>
  <si>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</si>
  <si>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</si>
  <si>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</si>
  <si>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</si>
  <si>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</si>
  <si>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</si>
  <si>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</si>
  <si>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</si>
  <si>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</si>
  <si>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</si>
  <si>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</si>
  <si>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</si>
  <si>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</si>
  <si>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</si>
  <si>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nUO2</t>
  </si>
  <si>
    <t>Blankets</t>
  </si>
  <si>
    <t>2 rings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</si>
  <si>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</si>
  <si>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</si>
  <si>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</si>
  <si>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</si>
  <si>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</si>
  <si>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</si>
  <si>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</si>
  <si>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</si>
  <si>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</si>
  <si>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</si>
  <si>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</si>
  <si>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</si>
  <si>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</si>
  <si>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</si>
  <si>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</si>
  <si>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</si>
  <si>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</si>
  <si>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3 rings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</si>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</sst>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Sheet1!$AE$5:$AE$11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560949</xdr:colOff>
      <xdr:row>3</xdr:row>
      <xdr:rowOff>101405</xdr:rowOff>
    </xdr:from>
    <xdr:to>
      <xdr:col>45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1"/>
  <sheetViews>
    <sheetView tabSelected="1" zoomScale="85" zoomScaleNormal="85" workbookViewId="0">
      <selection activeCell="G15" sqref="G15"/>
    </sheetView>
  </sheetViews>
  <sheetFormatPr defaultRowHeight="14.4" x14ac:dyDescent="0.3"/>
  <cols>
    <col min="1" max="1" width="34.33203125" customWidth="1"/>
    <col min="2" max="2" width="11.109375" style="7" customWidth="1"/>
    <col min="3" max="3" width="11.109375" customWidth="1"/>
    <col min="4" max="4" width="10" customWidth="1"/>
    <col min="5" max="5" width="8.88671875" style="7"/>
    <col min="8" max="8" width="8.88671875" style="7"/>
    <col min="9" max="9" width="6.21875" customWidth="1"/>
    <col min="10" max="10" width="7.44140625" customWidth="1"/>
    <col min="12" max="12" width="12.21875" customWidth="1"/>
    <col min="13" max="13" width="7.44140625" customWidth="1"/>
    <col min="14" max="14" width="12.21875" customWidth="1"/>
    <col min="15" max="15" width="7.44140625" customWidth="1"/>
    <col min="16" max="16" width="8.88671875" style="7"/>
    <col min="17" max="17" width="6.33203125" customWidth="1"/>
    <col min="18" max="18" width="7.21875" customWidth="1"/>
    <col min="20" max="20" width="9.44140625" customWidth="1"/>
    <col min="21" max="21" width="7.77734375" customWidth="1"/>
    <col min="22" max="22" width="12.88671875" customWidth="1"/>
    <col min="23" max="23" width="10.33203125" customWidth="1"/>
    <col min="24" max="24" width="6.886718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5.44140625" customWidth="1"/>
    <col min="29" max="29" width="22.21875" style="7" customWidth="1"/>
  </cols>
  <sheetData>
    <row r="1" spans="1:29" x14ac:dyDescent="0.3">
      <c r="A1" s="1"/>
      <c r="B1"/>
      <c r="E1"/>
      <c r="H1"/>
      <c r="P1"/>
      <c r="Y1"/>
      <c r="Z1"/>
      <c r="AA1"/>
    </row>
    <row r="2" spans="1:29" x14ac:dyDescent="0.3">
      <c r="B2"/>
      <c r="D2" t="s">
        <v>81</v>
      </c>
      <c r="E2"/>
      <c r="F2">
        <f>100*167/4000</f>
        <v>4.1749999999999998</v>
      </c>
      <c r="H2"/>
      <c r="P2"/>
      <c r="Y2"/>
      <c r="Z2"/>
      <c r="AA2"/>
    </row>
    <row r="3" spans="1:29" x14ac:dyDescent="0.3">
      <c r="B3"/>
      <c r="E3"/>
      <c r="H3"/>
      <c r="P3"/>
      <c r="Y3"/>
      <c r="Z3"/>
      <c r="AA3"/>
    </row>
    <row r="4" spans="1:29" x14ac:dyDescent="0.3">
      <c r="B4"/>
      <c r="E4"/>
      <c r="H4"/>
      <c r="P4"/>
      <c r="Y4"/>
      <c r="Z4"/>
      <c r="AA4"/>
    </row>
    <row r="5" spans="1:29" s="6" customFormat="1" ht="15" thickBot="1" x14ac:dyDescent="0.35">
      <c r="X5" s="26"/>
      <c r="AC5" s="26"/>
    </row>
    <row r="6" spans="1:29" x14ac:dyDescent="0.3">
      <c r="E6" s="8" t="s">
        <v>25</v>
      </c>
      <c r="G6" s="3"/>
      <c r="H6" s="8" t="s">
        <v>65</v>
      </c>
      <c r="L6" s="2" t="s">
        <v>78</v>
      </c>
      <c r="M6" s="2"/>
      <c r="N6" s="2" t="s">
        <v>79</v>
      </c>
      <c r="O6" s="3"/>
      <c r="P6" s="8" t="s">
        <v>66</v>
      </c>
      <c r="T6" s="2" t="s">
        <v>78</v>
      </c>
      <c r="U6" s="2"/>
      <c r="V6" s="2" t="s">
        <v>79</v>
      </c>
      <c r="W6" s="3"/>
      <c r="X6" s="8" t="s">
        <v>75</v>
      </c>
      <c r="Y6" s="11" t="s">
        <v>13</v>
      </c>
      <c r="Z6" s="11" t="s">
        <v>73</v>
      </c>
      <c r="AA6" s="11" t="s">
        <v>80</v>
      </c>
      <c r="AB6" s="1"/>
    </row>
    <row r="7" spans="1:29" s="6" customFormat="1" ht="15" thickBot="1" x14ac:dyDescent="0.35">
      <c r="A7" s="4" t="s">
        <v>0</v>
      </c>
      <c r="B7" s="9" t="s">
        <v>1</v>
      </c>
      <c r="C7" s="14" t="s">
        <v>72</v>
      </c>
      <c r="D7" s="14" t="s">
        <v>83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76</v>
      </c>
      <c r="Y7" s="12" t="s">
        <v>4</v>
      </c>
      <c r="Z7" s="12" t="s">
        <v>74</v>
      </c>
      <c r="AA7" s="12" t="s">
        <v>14</v>
      </c>
      <c r="AB7" s="4"/>
      <c r="AC7" s="9" t="s">
        <v>77</v>
      </c>
    </row>
    <row r="8" spans="1:29" ht="120" customHeight="1" x14ac:dyDescent="0.3">
      <c r="A8" s="1" t="s">
        <v>67</v>
      </c>
      <c r="B8" s="7" t="s">
        <v>84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>G8*K8*J8*((I8*235+(1-I8)*238)/((I8*235+(1-I8)*238)+2*16))</f>
        <v>167888.31329069051</v>
      </c>
      <c r="M8" s="10">
        <f>G8*K8</f>
        <v>20049.631058191713</v>
      </c>
      <c r="N8" s="10">
        <f>L8*X8</f>
        <v>3525654.5791045008</v>
      </c>
      <c r="O8" s="10">
        <f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>G8*S8*R8*((Q8*235+(1-Q8)*238)/((Q8*235+(1-Q8)*238)+2*16))</f>
        <v>0</v>
      </c>
      <c r="U8" s="10">
        <f>G8*S8</f>
        <v>0</v>
      </c>
      <c r="V8" s="10">
        <f>T8*X8</f>
        <v>0</v>
      </c>
      <c r="W8" s="10">
        <f>U8*X8</f>
        <v>0</v>
      </c>
      <c r="X8" s="27">
        <v>21</v>
      </c>
      <c r="Y8" s="13">
        <f>X8*(M8+U8)</f>
        <v>421042.252222026</v>
      </c>
      <c r="Z8" s="13">
        <f>(J8*M8+R8*U8)*X8/1000</f>
        <v>3999.9013961092464</v>
      </c>
      <c r="AA8" s="28">
        <f>100000000/(X8*(L8+T8))</f>
        <v>28.363527327001933</v>
      </c>
      <c r="AC8" s="7" t="e" vm="1">
        <v>#VALUE!</v>
      </c>
    </row>
    <row r="9" spans="1:29" ht="120" customHeight="1" x14ac:dyDescent="0.3">
      <c r="A9" s="1" t="s">
        <v>86</v>
      </c>
      <c r="B9" s="7" t="s">
        <v>85</v>
      </c>
      <c r="C9" s="15">
        <v>1.23109</v>
      </c>
      <c r="D9" s="15"/>
      <c r="E9" s="7">
        <v>0.40949999999999998</v>
      </c>
      <c r="F9">
        <v>144.16</v>
      </c>
      <c r="G9" s="3">
        <f>PI()*E9^2*F9</f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>G9*K9*J9*((I9*235+(1-I9)*238)/((I9*235+(1-I9)*238)+2*16))</f>
        <v>167888.31329069051</v>
      </c>
      <c r="M9" s="10">
        <f>G9*K9</f>
        <v>20049.631058191713</v>
      </c>
      <c r="N9" s="10">
        <f>L9*X9</f>
        <v>3525654.5791045008</v>
      </c>
      <c r="O9" s="10">
        <f>M9*X9</f>
        <v>421042.252222026</v>
      </c>
      <c r="P9" s="7" t="s">
        <v>6</v>
      </c>
      <c r="Q9">
        <v>0</v>
      </c>
      <c r="R9">
        <v>9.5</v>
      </c>
      <c r="S9">
        <v>0</v>
      </c>
      <c r="T9" s="10">
        <f>G9*S9*R9*((Q9*235+(1-Q9)*238)/((Q9*235+(1-Q9)*238)+2*16))</f>
        <v>0</v>
      </c>
      <c r="U9" s="10">
        <f>G9*S9</f>
        <v>0</v>
      </c>
      <c r="V9" s="10">
        <f>T9*X9</f>
        <v>0</v>
      </c>
      <c r="W9" s="10">
        <f>U9*X9</f>
        <v>0</v>
      </c>
      <c r="X9" s="27">
        <v>21</v>
      </c>
      <c r="Y9" s="13">
        <f>X9*(M9+U9)</f>
        <v>421042.252222026</v>
      </c>
      <c r="Z9" s="13">
        <f>(J9*M9+R9*U9)*X9/1000</f>
        <v>3999.9013961092464</v>
      </c>
      <c r="AA9" s="28">
        <f>100000000/(X9*(L9+T9))</f>
        <v>28.363527327001933</v>
      </c>
    </row>
    <row r="10" spans="1:29" ht="120" customHeight="1" x14ac:dyDescent="0.3">
      <c r="A10" t="s">
        <v>68</v>
      </c>
      <c r="B10" s="7" t="s">
        <v>70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>PI()*E10^2*F10</f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>G10*K10*J10*((I10*235+(1-I10)*238)/((I10*235+(1-I10)*238)+2*16))</f>
        <v>124643.42193135733</v>
      </c>
      <c r="M10" s="10">
        <f>G10*K10</f>
        <v>14885.332149263546</v>
      </c>
      <c r="N10" s="10">
        <f>L10*X10</f>
        <v>2617511.8605585038</v>
      </c>
      <c r="O10" s="10">
        <f>M10*X10</f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>G10*S10*R10*((Q10*235+(1-Q10)*238)/((Q10*235+(1-Q10)*238)+2*16))</f>
        <v>43244.799905423883</v>
      </c>
      <c r="U10" s="10">
        <f>G10*S10</f>
        <v>5164.2989089281691</v>
      </c>
      <c r="V10" s="10">
        <f>T10*X10</f>
        <v>908140.79801390157</v>
      </c>
      <c r="W10" s="10">
        <f>U10*X10</f>
        <v>108450.27708749156</v>
      </c>
      <c r="X10" s="27">
        <v>21</v>
      </c>
      <c r="Y10" s="13">
        <f>X10*(M10+U10)</f>
        <v>421042.252222026</v>
      </c>
      <c r="Z10" s="13">
        <f>(J10*M10+R10*U10)*X10/1000</f>
        <v>3999.9013961092469</v>
      </c>
      <c r="AA10" s="28">
        <f>100000000/(X10*(L10+T10))</f>
        <v>28.363542777492903</v>
      </c>
      <c r="AC10" s="7" t="e" vm="2">
        <v>#VALUE!</v>
      </c>
    </row>
    <row r="11" spans="1:29" ht="120" customHeight="1" x14ac:dyDescent="0.3">
      <c r="A11" t="s">
        <v>69</v>
      </c>
      <c r="B11" s="7" t="s">
        <v>71</v>
      </c>
      <c r="C11" s="15"/>
      <c r="D11" s="15"/>
      <c r="E11" s="7">
        <v>0.40949999999999998</v>
      </c>
      <c r="F11">
        <v>144.16</v>
      </c>
      <c r="G11" s="3">
        <f>PI()*E11^2*F11</f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>G11*K11*J11*((I11*235+(1-I11)*238)/((I11*235+(1-I11)*238)+2*16))</f>
        <v>124643.42193135733</v>
      </c>
      <c r="M11" s="10">
        <f>G11*K11</f>
        <v>14885.332149263546</v>
      </c>
      <c r="N11" s="10">
        <f>L11*X11</f>
        <v>2617511.8605585038</v>
      </c>
      <c r="O11" s="10">
        <f>M11*X11</f>
        <v>312591.97513453447</v>
      </c>
      <c r="P11" s="7" t="s">
        <v>82</v>
      </c>
      <c r="Q11">
        <v>7.2040000000000003E-3</v>
      </c>
      <c r="R11">
        <v>18.7</v>
      </c>
      <c r="S11">
        <v>68</v>
      </c>
      <c r="T11" s="10">
        <f>G11*S11*R11*((Q11*235+(1-Q11)*238)/((Q11*235+(1-Q11)*238)+2*16))</f>
        <v>85125.856820775371</v>
      </c>
      <c r="U11" s="10">
        <f>G11*S11</f>
        <v>5164.2989089281691</v>
      </c>
      <c r="V11" s="10">
        <f>T11*X11</f>
        <v>1787642.9932362828</v>
      </c>
      <c r="W11" s="10">
        <f>U11*X11</f>
        <v>108450.27708749156</v>
      </c>
      <c r="X11" s="27">
        <v>21</v>
      </c>
      <c r="Y11" s="13">
        <f>X11*(M11+U11)</f>
        <v>421042.252222026</v>
      </c>
      <c r="Z11" s="13">
        <f>(J11*M11+R11*U11)*X11/1000</f>
        <v>4997.6439453141693</v>
      </c>
      <c r="AA11" s="28">
        <f>100000000/(X11*(L11+T11))</f>
        <v>22.7006775741052</v>
      </c>
      <c r="AC11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4" zoomScale="85" zoomScaleNormal="85" workbookViewId="0">
      <selection activeCell="W13" sqref="W13"/>
    </sheetView>
  </sheetViews>
  <sheetFormatPr defaultRowHeight="14.4" x14ac:dyDescent="0.3"/>
  <cols>
    <col min="1" max="1" width="34.33203125" customWidth="1"/>
    <col min="2" max="2" width="11.109375" style="7" customWidth="1"/>
    <col min="3" max="3" width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3" max="13" width="8.88671875" style="7"/>
    <col min="14" max="14" width="9.6640625" customWidth="1"/>
    <col min="15" max="15" width="7.21875" customWidth="1"/>
    <col min="17" max="17" width="10.6640625" customWidth="1"/>
    <col min="19" max="19" width="8.88671875" style="7"/>
    <col min="20" max="20" width="11.33203125" style="7" bestFit="1" customWidth="1"/>
    <col min="21" max="21" width="6.5546875" customWidth="1"/>
    <col min="22" max="22" width="19.77734375" style="7" customWidth="1"/>
  </cols>
  <sheetData>
    <row r="1" spans="1:22" x14ac:dyDescent="0.3">
      <c r="A1" s="1"/>
      <c r="B1"/>
      <c r="D1"/>
      <c r="G1"/>
      <c r="M1"/>
      <c r="S1"/>
      <c r="T1"/>
      <c r="V1"/>
    </row>
    <row r="2" spans="1:22" x14ac:dyDescent="0.3">
      <c r="B2"/>
      <c r="D2"/>
      <c r="G2"/>
      <c r="M2"/>
      <c r="S2"/>
      <c r="T2"/>
      <c r="V2"/>
    </row>
    <row r="3" spans="1:22" x14ac:dyDescent="0.3">
      <c r="B3"/>
      <c r="D3"/>
      <c r="G3"/>
      <c r="M3"/>
      <c r="S3"/>
      <c r="T3"/>
      <c r="V3"/>
    </row>
    <row r="4" spans="1:22" x14ac:dyDescent="0.3">
      <c r="B4"/>
      <c r="D4"/>
      <c r="G4"/>
      <c r="M4"/>
      <c r="S4"/>
      <c r="T4"/>
      <c r="V4"/>
    </row>
    <row r="5" spans="1:22" s="6" customFormat="1" ht="15" thickBot="1" x14ac:dyDescent="0.35"/>
    <row r="6" spans="1:22" x14ac:dyDescent="0.3">
      <c r="D6" s="8" t="s">
        <v>25</v>
      </c>
      <c r="F6" s="3"/>
      <c r="G6" s="8" t="s">
        <v>65</v>
      </c>
      <c r="K6" s="2" t="s">
        <v>8</v>
      </c>
      <c r="L6" s="3"/>
      <c r="M6" s="8" t="s">
        <v>66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5" thickBot="1" x14ac:dyDescent="0.3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8" customHeight="1" x14ac:dyDescent="0.3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30" t="e" vm="3">
        <v>#VALUE!</v>
      </c>
    </row>
    <row r="9" spans="1:22" ht="52.2" customHeight="1" thickBot="1" x14ac:dyDescent="0.35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31"/>
    </row>
    <row r="10" spans="1:22" ht="52.8" customHeight="1" x14ac:dyDescent="0.3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30" t="e" vm="4">
        <v>#VALUE!</v>
      </c>
    </row>
    <row r="11" spans="1:22" ht="52.8" customHeight="1" x14ac:dyDescent="0.3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31"/>
    </row>
    <row r="12" spans="1:22" ht="52.8" customHeight="1" x14ac:dyDescent="0.3">
      <c r="A12" s="1" t="s">
        <v>64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8" customHeight="1" x14ac:dyDescent="0.3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4" customHeight="1" x14ac:dyDescent="0.3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31" t="e" vm="5">
        <v>#VALUE!</v>
      </c>
    </row>
    <row r="16" spans="1:22" ht="53.4" customHeight="1" x14ac:dyDescent="0.3">
      <c r="A16" t="s">
        <v>28</v>
      </c>
      <c r="B16" s="7" t="s">
        <v>26</v>
      </c>
      <c r="V16" s="31"/>
    </row>
    <row r="17" spans="1:22" ht="53.4" customHeight="1" x14ac:dyDescent="0.3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31" t="e" vm="6">
        <v>#VALUE!</v>
      </c>
    </row>
    <row r="18" spans="1:22" ht="52.8" customHeight="1" x14ac:dyDescent="0.3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31"/>
    </row>
    <row r="19" spans="1:22" ht="53.4" customHeight="1" x14ac:dyDescent="0.3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31"/>
    </row>
    <row r="20" spans="1:22" ht="53.4" customHeight="1" x14ac:dyDescent="0.3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31"/>
    </row>
    <row r="27" spans="1:22" x14ac:dyDescent="0.3">
      <c r="B27" s="7" t="s">
        <v>31</v>
      </c>
    </row>
    <row r="28" spans="1:22" x14ac:dyDescent="0.3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AY22"/>
  <sheetViews>
    <sheetView zoomScale="130" zoomScaleNormal="130" workbookViewId="0">
      <selection activeCell="E24" sqref="E24"/>
    </sheetView>
  </sheetViews>
  <sheetFormatPr defaultRowHeight="14.4" x14ac:dyDescent="0.3"/>
  <cols>
    <col min="1" max="1" width="10.88671875" customWidth="1"/>
    <col min="2" max="2" width="10.77734375" customWidth="1"/>
    <col min="3" max="3" width="10.33203125" style="7" customWidth="1"/>
    <col min="4" max="4" width="16.44140625" customWidth="1"/>
    <col min="6" max="6" width="9.44140625" customWidth="1"/>
    <col min="7" max="8" width="11.88671875" customWidth="1"/>
    <col min="9" max="9" width="10.21875" style="7" customWidth="1"/>
    <col min="10" max="10" width="12.109375" customWidth="1"/>
    <col min="11" max="11" width="8.88671875" style="7"/>
    <col min="12" max="12" width="9.77734375" customWidth="1"/>
    <col min="14" max="14" width="8.88671875" style="7"/>
    <col min="15" max="15" width="9.77734375" customWidth="1"/>
    <col min="17" max="17" width="8.88671875" style="7"/>
    <col min="18" max="18" width="9.77734375" customWidth="1"/>
    <col min="20" max="20" width="8.88671875" style="7"/>
    <col min="21" max="21" width="9.77734375" customWidth="1"/>
    <col min="23" max="23" width="8.88671875" style="7"/>
    <col min="24" max="24" width="9.77734375" customWidth="1"/>
    <col min="26" max="26" width="8.88671875" style="7"/>
    <col min="27" max="27" width="10.33203125" customWidth="1"/>
    <col min="29" max="29" width="8.88671875" style="7"/>
  </cols>
  <sheetData>
    <row r="1" spans="1:33" s="18" customFormat="1" x14ac:dyDescent="0.3">
      <c r="C1" s="20"/>
      <c r="I1" s="20"/>
      <c r="K1" s="20"/>
      <c r="N1" s="20"/>
      <c r="Q1" s="20"/>
      <c r="T1" s="20"/>
      <c r="W1" s="20"/>
      <c r="Z1" s="20"/>
      <c r="AC1" s="20"/>
    </row>
    <row r="2" spans="1:33" x14ac:dyDescent="0.3">
      <c r="A2" s="1" t="s">
        <v>1</v>
      </c>
      <c r="B2" t="s">
        <v>2</v>
      </c>
      <c r="I2" s="8" t="s">
        <v>47</v>
      </c>
      <c r="K2" s="8" t="s">
        <v>50</v>
      </c>
      <c r="N2" s="8" t="s">
        <v>51</v>
      </c>
      <c r="O2" s="1"/>
      <c r="P2" s="1"/>
      <c r="Q2" s="8" t="s">
        <v>52</v>
      </c>
      <c r="T2" s="8" t="s">
        <v>53</v>
      </c>
      <c r="U2" s="1"/>
      <c r="V2" s="1"/>
      <c r="W2" s="8" t="s">
        <v>54</v>
      </c>
      <c r="Z2" s="8" t="s">
        <v>55</v>
      </c>
      <c r="AC2" s="8" t="s">
        <v>60</v>
      </c>
    </row>
    <row r="3" spans="1:33" x14ac:dyDescent="0.3">
      <c r="A3" s="1" t="s">
        <v>36</v>
      </c>
      <c r="B3" t="s">
        <v>37</v>
      </c>
      <c r="C3" s="8" t="s">
        <v>46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61</v>
      </c>
      <c r="I3" s="8" t="s">
        <v>48</v>
      </c>
      <c r="J3" s="1" t="s">
        <v>49</v>
      </c>
      <c r="K3" s="8" t="s">
        <v>56</v>
      </c>
      <c r="L3" s="1" t="s">
        <v>57</v>
      </c>
      <c r="M3" s="1" t="s">
        <v>58</v>
      </c>
      <c r="N3" s="8" t="s">
        <v>56</v>
      </c>
      <c r="O3" s="1" t="s">
        <v>57</v>
      </c>
      <c r="P3" s="1" t="s">
        <v>58</v>
      </c>
      <c r="Q3" s="8" t="s">
        <v>56</v>
      </c>
      <c r="R3" s="1" t="s">
        <v>57</v>
      </c>
      <c r="S3" s="1" t="s">
        <v>58</v>
      </c>
      <c r="T3" s="8" t="s">
        <v>56</v>
      </c>
      <c r="U3" s="1" t="s">
        <v>57</v>
      </c>
      <c r="V3" s="1" t="s">
        <v>58</v>
      </c>
      <c r="W3" s="8" t="s">
        <v>56</v>
      </c>
      <c r="X3" s="1" t="s">
        <v>57</v>
      </c>
      <c r="Y3" s="1" t="s">
        <v>58</v>
      </c>
      <c r="Z3" s="8" t="s">
        <v>56</v>
      </c>
      <c r="AA3" s="1" t="s">
        <v>57</v>
      </c>
      <c r="AB3" s="1" t="s">
        <v>58</v>
      </c>
      <c r="AC3" s="8" t="s">
        <v>56</v>
      </c>
      <c r="AD3" s="1" t="s">
        <v>57</v>
      </c>
      <c r="AE3" s="1" t="s">
        <v>58</v>
      </c>
    </row>
    <row r="4" spans="1:33" x14ac:dyDescent="0.3">
      <c r="A4" s="1" t="s">
        <v>38</v>
      </c>
      <c r="B4" t="s">
        <v>39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Z4" s="7">
        <v>0</v>
      </c>
      <c r="AA4">
        <v>0</v>
      </c>
      <c r="AB4">
        <v>0</v>
      </c>
    </row>
    <row r="5" spans="1:33" x14ac:dyDescent="0.3">
      <c r="A5" s="1" t="s">
        <v>40</v>
      </c>
      <c r="B5" t="s">
        <v>41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21">
        <f>Q5+T5+W5</f>
        <v>4.9844902799999993</v>
      </c>
      <c r="AA5" s="17">
        <f>R5+U5+X5</f>
        <v>4.5112072300000001</v>
      </c>
      <c r="AB5" s="17">
        <f>Z5+AA5</f>
        <v>9.4956975099999994</v>
      </c>
      <c r="AC5" s="21">
        <f>Q5/Z5</f>
        <v>0.99709292642055281</v>
      </c>
      <c r="AD5" s="17">
        <f>R5/AA5</f>
        <v>0.99640734083501636</v>
      </c>
      <c r="AE5" s="17">
        <f>S5/AB5</f>
        <v>0.99676721905182097</v>
      </c>
      <c r="AG5" s="1" t="s">
        <v>62</v>
      </c>
    </row>
    <row r="6" spans="1:33" x14ac:dyDescent="0.3">
      <c r="A6" s="32" t="e" vm="4">
        <v>#VALUE!</v>
      </c>
      <c r="B6" s="33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1">K6+L6</f>
        <v>19762</v>
      </c>
      <c r="N6" s="21">
        <v>252100</v>
      </c>
      <c r="O6" s="17">
        <v>224100</v>
      </c>
      <c r="P6" s="17">
        <f t="shared" ref="P6:P11" si="2">N6+O6</f>
        <v>476200</v>
      </c>
      <c r="Q6" s="21">
        <v>117.6</v>
      </c>
      <c r="R6" s="17">
        <v>100.1</v>
      </c>
      <c r="S6" s="17">
        <f t="shared" ref="S6:S11" si="3">Q6+R6</f>
        <v>217.7</v>
      </c>
      <c r="T6" s="21">
        <v>2.08</v>
      </c>
      <c r="U6" s="17">
        <v>2.5310000000000001</v>
      </c>
      <c r="V6" s="17">
        <f t="shared" ref="V6:V11" si="4">T6+U6</f>
        <v>4.6110000000000007</v>
      </c>
      <c r="W6" s="21">
        <v>9.1579999999999995E-2</v>
      </c>
      <c r="X6" s="17">
        <v>0.1072</v>
      </c>
      <c r="Y6" s="17">
        <f t="shared" ref="Y6:Y11" si="5">W6+X6</f>
        <v>0.19878000000000001</v>
      </c>
      <c r="Z6" s="21">
        <f t="shared" ref="Z6:Z11" si="6">Q6+T6+W6</f>
        <v>119.77157999999999</v>
      </c>
      <c r="AA6" s="17">
        <f t="shared" ref="AA6:AA11" si="7">R6+U6+X6</f>
        <v>102.73820000000001</v>
      </c>
      <c r="AB6" s="17">
        <f t="shared" ref="AB6:AB11" si="8">Z6+AA6</f>
        <v>222.50977999999998</v>
      </c>
      <c r="AC6" s="21">
        <f t="shared" ref="AC6:AE11" si="9">Q6/Z6</f>
        <v>0.98186898761793084</v>
      </c>
      <c r="AD6" s="17">
        <f t="shared" si="9"/>
        <v>0.9743211385833116</v>
      </c>
      <c r="AE6" s="17">
        <f t="shared" si="9"/>
        <v>0.97838396137014749</v>
      </c>
      <c r="AG6" s="25">
        <f>4.77*222.50978*7</f>
        <v>7429.6015541999986</v>
      </c>
    </row>
    <row r="7" spans="1:33" x14ac:dyDescent="0.3">
      <c r="A7" s="32"/>
      <c r="B7" s="33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1"/>
        <v>15088</v>
      </c>
      <c r="N7" s="21">
        <v>250600</v>
      </c>
      <c r="O7" s="17">
        <v>223200</v>
      </c>
      <c r="P7" s="17">
        <f t="shared" si="2"/>
        <v>473800</v>
      </c>
      <c r="Q7" s="21">
        <v>893.3</v>
      </c>
      <c r="R7" s="17">
        <v>576.79999999999995</v>
      </c>
      <c r="S7" s="17">
        <f t="shared" si="3"/>
        <v>1470.1</v>
      </c>
      <c r="T7" s="21">
        <v>122.3</v>
      </c>
      <c r="U7" s="17">
        <v>103.5</v>
      </c>
      <c r="V7" s="17">
        <f t="shared" si="4"/>
        <v>225.8</v>
      </c>
      <c r="W7" s="21">
        <v>56.26</v>
      </c>
      <c r="X7" s="17">
        <v>35.72</v>
      </c>
      <c r="Y7" s="17">
        <f t="shared" si="5"/>
        <v>91.97999999999999</v>
      </c>
      <c r="Z7" s="21">
        <f t="shared" si="6"/>
        <v>1071.8599999999999</v>
      </c>
      <c r="AA7" s="17">
        <f t="shared" si="7"/>
        <v>716.02</v>
      </c>
      <c r="AB7" s="17">
        <f t="shared" si="8"/>
        <v>1787.8799999999999</v>
      </c>
      <c r="AC7" s="21">
        <f t="shared" si="9"/>
        <v>0.83341107980519846</v>
      </c>
      <c r="AD7" s="17">
        <f t="shared" si="9"/>
        <v>0.8055640903885366</v>
      </c>
      <c r="AE7" s="17">
        <f t="shared" si="9"/>
        <v>0.82225876457032909</v>
      </c>
    </row>
    <row r="8" spans="1:33" x14ac:dyDescent="0.3">
      <c r="A8" s="32"/>
      <c r="B8" s="33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1"/>
        <v>10940.4</v>
      </c>
      <c r="N8" s="21">
        <v>248800</v>
      </c>
      <c r="O8" s="17">
        <v>221900</v>
      </c>
      <c r="P8" s="17">
        <f t="shared" si="2"/>
        <v>470700</v>
      </c>
      <c r="Q8" s="21">
        <v>1315</v>
      </c>
      <c r="R8" s="17">
        <v>837.7</v>
      </c>
      <c r="S8" s="17">
        <f t="shared" si="3"/>
        <v>2152.6999999999998</v>
      </c>
      <c r="T8" s="21">
        <v>291</v>
      </c>
      <c r="U8" s="17">
        <v>240.4</v>
      </c>
      <c r="V8" s="17">
        <f t="shared" si="4"/>
        <v>531.4</v>
      </c>
      <c r="W8" s="21">
        <v>201</v>
      </c>
      <c r="X8" s="17">
        <v>124.9</v>
      </c>
      <c r="Y8" s="17">
        <f t="shared" si="5"/>
        <v>325.89999999999998</v>
      </c>
      <c r="Z8" s="21">
        <f t="shared" si="6"/>
        <v>1807</v>
      </c>
      <c r="AA8" s="17">
        <f t="shared" si="7"/>
        <v>1203.0000000000002</v>
      </c>
      <c r="AB8" s="17">
        <f t="shared" si="8"/>
        <v>3010</v>
      </c>
      <c r="AC8" s="21">
        <f t="shared" si="9"/>
        <v>0.7277255118981738</v>
      </c>
      <c r="AD8" s="17">
        <f t="shared" si="9"/>
        <v>0.69634247714048203</v>
      </c>
      <c r="AE8" s="17">
        <f t="shared" si="9"/>
        <v>0.71518272425249163</v>
      </c>
    </row>
    <row r="9" spans="1:33" x14ac:dyDescent="0.3">
      <c r="A9" s="32"/>
      <c r="B9" s="33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1"/>
        <v>7638.9</v>
      </c>
      <c r="N9" s="21">
        <v>246800</v>
      </c>
      <c r="O9" s="17">
        <v>220500</v>
      </c>
      <c r="P9" s="17">
        <f t="shared" si="2"/>
        <v>467300</v>
      </c>
      <c r="Q9" s="21">
        <v>1503</v>
      </c>
      <c r="R9" s="17">
        <v>975.7</v>
      </c>
      <c r="S9" s="17">
        <f t="shared" si="3"/>
        <v>2478.6999999999998</v>
      </c>
      <c r="T9" s="21">
        <v>457.8</v>
      </c>
      <c r="U9" s="17">
        <v>366</v>
      </c>
      <c r="V9" s="17">
        <f t="shared" si="4"/>
        <v>823.8</v>
      </c>
      <c r="W9" s="21">
        <v>334.8</v>
      </c>
      <c r="X9" s="17">
        <v>206.4</v>
      </c>
      <c r="Y9" s="17">
        <f t="shared" si="5"/>
        <v>541.20000000000005</v>
      </c>
      <c r="Z9" s="21">
        <f t="shared" si="6"/>
        <v>2295.6</v>
      </c>
      <c r="AA9" s="17">
        <f t="shared" si="7"/>
        <v>1548.1000000000001</v>
      </c>
      <c r="AB9" s="17">
        <f t="shared" si="8"/>
        <v>3843.7</v>
      </c>
      <c r="AC9" s="21">
        <f t="shared" si="9"/>
        <v>0.65473078933612128</v>
      </c>
      <c r="AD9" s="17">
        <f t="shared" si="9"/>
        <v>0.63025644338221043</v>
      </c>
      <c r="AE9" s="17">
        <f t="shared" si="9"/>
        <v>0.64487342924786006</v>
      </c>
    </row>
    <row r="10" spans="1:33" x14ac:dyDescent="0.3">
      <c r="A10" s="32"/>
      <c r="B10" s="33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1"/>
        <v>5059.8</v>
      </c>
      <c r="N10" s="21">
        <v>244600</v>
      </c>
      <c r="O10" s="17">
        <v>218900</v>
      </c>
      <c r="P10" s="17">
        <f t="shared" si="2"/>
        <v>463500</v>
      </c>
      <c r="Q10" s="21">
        <v>1555</v>
      </c>
      <c r="R10" s="17">
        <v>1052</v>
      </c>
      <c r="S10" s="17">
        <f t="shared" si="3"/>
        <v>2607</v>
      </c>
      <c r="T10" s="21">
        <v>605.20000000000005</v>
      </c>
      <c r="U10" s="17">
        <v>472.7</v>
      </c>
      <c r="V10" s="17">
        <f t="shared" si="4"/>
        <v>1077.9000000000001</v>
      </c>
      <c r="W10" s="21">
        <v>429.9</v>
      </c>
      <c r="X10" s="17">
        <v>269.39999999999998</v>
      </c>
      <c r="Y10" s="17">
        <f t="shared" si="5"/>
        <v>699.3</v>
      </c>
      <c r="Z10" s="21">
        <f t="shared" si="6"/>
        <v>2590.1</v>
      </c>
      <c r="AA10" s="17">
        <f t="shared" si="7"/>
        <v>1794.1</v>
      </c>
      <c r="AB10" s="17">
        <f t="shared" si="8"/>
        <v>4384.2</v>
      </c>
      <c r="AC10" s="21">
        <f t="shared" si="9"/>
        <v>0.6003629203505656</v>
      </c>
      <c r="AD10" s="17">
        <f t="shared" si="9"/>
        <v>0.58636642327629451</v>
      </c>
      <c r="AE10" s="17">
        <f t="shared" si="9"/>
        <v>0.59463528123716991</v>
      </c>
    </row>
    <row r="11" spans="1:33" s="18" customFormat="1" x14ac:dyDescent="0.3">
      <c r="A11" s="34"/>
      <c r="B11" s="35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1"/>
        <v>3144.3</v>
      </c>
      <c r="N11" s="22">
        <v>242200</v>
      </c>
      <c r="O11" s="19">
        <v>217300</v>
      </c>
      <c r="P11" s="19">
        <f t="shared" si="2"/>
        <v>459500</v>
      </c>
      <c r="Q11" s="22">
        <v>1536</v>
      </c>
      <c r="R11" s="19">
        <v>1094</v>
      </c>
      <c r="S11" s="19">
        <f t="shared" si="3"/>
        <v>2630</v>
      </c>
      <c r="T11" s="22">
        <v>721</v>
      </c>
      <c r="U11" s="19">
        <v>559.5</v>
      </c>
      <c r="V11" s="19">
        <f t="shared" si="4"/>
        <v>1280.5</v>
      </c>
      <c r="W11" s="22">
        <v>486</v>
      </c>
      <c r="X11" s="19">
        <v>315.89999999999998</v>
      </c>
      <c r="Y11" s="19">
        <f t="shared" si="5"/>
        <v>801.9</v>
      </c>
      <c r="Z11" s="22">
        <f t="shared" si="6"/>
        <v>2743</v>
      </c>
      <c r="AA11" s="19">
        <f t="shared" si="7"/>
        <v>1969.4</v>
      </c>
      <c r="AB11" s="19">
        <f t="shared" si="8"/>
        <v>4712.3999999999996</v>
      </c>
      <c r="AC11" s="22">
        <f t="shared" si="9"/>
        <v>0.55997083485235144</v>
      </c>
      <c r="AD11" s="19">
        <f t="shared" si="9"/>
        <v>0.55549913679293184</v>
      </c>
      <c r="AE11" s="19">
        <f t="shared" si="9"/>
        <v>0.55810202869026404</v>
      </c>
    </row>
    <row r="12" spans="1:33" s="18" customFormat="1" x14ac:dyDescent="0.3">
      <c r="C12" s="20"/>
      <c r="I12" s="22"/>
      <c r="J12" s="19"/>
      <c r="K12" s="20"/>
      <c r="N12" s="20"/>
      <c r="Q12" s="20"/>
      <c r="T12" s="20"/>
      <c r="W12" s="20"/>
      <c r="Z12" s="20"/>
      <c r="AC12" s="20"/>
    </row>
    <row r="13" spans="1:33" x14ac:dyDescent="0.3">
      <c r="A13" s="1" t="s">
        <v>1</v>
      </c>
      <c r="B13" t="s">
        <v>2</v>
      </c>
      <c r="I13" s="8" t="s">
        <v>47</v>
      </c>
      <c r="K13" s="8" t="s">
        <v>50</v>
      </c>
      <c r="N13" s="8" t="s">
        <v>51</v>
      </c>
      <c r="O13" s="1"/>
      <c r="P13" s="1"/>
      <c r="Q13" s="8" t="s">
        <v>52</v>
      </c>
      <c r="T13" s="8" t="s">
        <v>53</v>
      </c>
      <c r="U13" s="1"/>
      <c r="V13" s="1"/>
      <c r="W13" s="8" t="s">
        <v>54</v>
      </c>
      <c r="Z13" s="8" t="s">
        <v>55</v>
      </c>
      <c r="AC13" s="8" t="s">
        <v>60</v>
      </c>
    </row>
    <row r="14" spans="1:33" x14ac:dyDescent="0.3">
      <c r="A14" s="1" t="s">
        <v>36</v>
      </c>
      <c r="B14" t="s">
        <v>37</v>
      </c>
      <c r="C14" s="8" t="s">
        <v>46</v>
      </c>
      <c r="D14" s="1" t="s">
        <v>42</v>
      </c>
      <c r="E14" s="1" t="s">
        <v>43</v>
      </c>
      <c r="F14" s="1" t="s">
        <v>44</v>
      </c>
      <c r="G14" s="1" t="s">
        <v>45</v>
      </c>
      <c r="H14" s="1" t="s">
        <v>61</v>
      </c>
      <c r="I14" s="8" t="s">
        <v>48</v>
      </c>
      <c r="J14" s="1" t="s">
        <v>49</v>
      </c>
      <c r="K14" s="8" t="s">
        <v>56</v>
      </c>
      <c r="L14" s="1" t="s">
        <v>57</v>
      </c>
      <c r="M14" s="1" t="s">
        <v>58</v>
      </c>
      <c r="N14" s="8" t="s">
        <v>56</v>
      </c>
      <c r="O14" s="1" t="s">
        <v>57</v>
      </c>
      <c r="P14" s="1" t="s">
        <v>58</v>
      </c>
      <c r="Q14" s="8" t="s">
        <v>56</v>
      </c>
      <c r="R14" s="1" t="s">
        <v>57</v>
      </c>
      <c r="S14" s="1" t="s">
        <v>58</v>
      </c>
      <c r="T14" s="8" t="s">
        <v>56</v>
      </c>
      <c r="U14" s="1" t="s">
        <v>57</v>
      </c>
      <c r="V14" s="1" t="s">
        <v>58</v>
      </c>
      <c r="W14" s="8" t="s">
        <v>56</v>
      </c>
      <c r="X14" s="1" t="s">
        <v>57</v>
      </c>
      <c r="Y14" s="1" t="s">
        <v>58</v>
      </c>
      <c r="Z14" s="8" t="s">
        <v>56</v>
      </c>
      <c r="AA14" s="1" t="s">
        <v>57</v>
      </c>
      <c r="AB14" s="1" t="s">
        <v>58</v>
      </c>
      <c r="AC14" s="8" t="s">
        <v>56</v>
      </c>
      <c r="AD14" s="1" t="s">
        <v>57</v>
      </c>
      <c r="AE14" s="1" t="s">
        <v>58</v>
      </c>
    </row>
    <row r="15" spans="1:33" x14ac:dyDescent="0.3">
      <c r="A15" s="1" t="s">
        <v>38</v>
      </c>
      <c r="B15" t="s">
        <v>39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Z15" s="7">
        <v>0</v>
      </c>
      <c r="AA15">
        <v>0</v>
      </c>
      <c r="AB15">
        <v>0</v>
      </c>
    </row>
    <row r="16" spans="1:33" x14ac:dyDescent="0.3">
      <c r="A16" s="1" t="s">
        <v>40</v>
      </c>
      <c r="B16" t="s">
        <v>59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10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21">
        <f>Q16+T16+W16</f>
        <v>3.5860699600000001</v>
      </c>
      <c r="AA16" s="17">
        <f>R16+U16+X16</f>
        <v>10.2671803</v>
      </c>
      <c r="AB16" s="17">
        <f>Z16+AA16</f>
        <v>13.853250259999999</v>
      </c>
      <c r="AC16" s="21">
        <f>Q16/Z16</f>
        <v>0.99719192316036132</v>
      </c>
      <c r="AD16" s="17">
        <f>R16/AA16</f>
        <v>0.99345679163733003</v>
      </c>
      <c r="AE16" s="17">
        <f>S16/AB16</f>
        <v>0.99442367252809594</v>
      </c>
      <c r="AG16" s="1" t="s">
        <v>62</v>
      </c>
    </row>
    <row r="17" spans="1:51" x14ac:dyDescent="0.3">
      <c r="A17" s="32" t="e" vm="3">
        <v>#VALUE!</v>
      </c>
      <c r="B17" s="33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10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1">K17+L17</f>
        <v>15577</v>
      </c>
      <c r="N17" s="21">
        <v>189100</v>
      </c>
      <c r="O17" s="17">
        <v>291200</v>
      </c>
      <c r="P17" s="17">
        <f t="shared" ref="P17:P22" si="12">N17+O17</f>
        <v>480300</v>
      </c>
      <c r="Q17" s="21">
        <v>84.6</v>
      </c>
      <c r="R17" s="17">
        <v>210.4</v>
      </c>
      <c r="S17" s="17">
        <f t="shared" ref="S17:S22" si="13">Q17+R17</f>
        <v>295</v>
      </c>
      <c r="T17" s="21">
        <v>1.474</v>
      </c>
      <c r="U17" s="17">
        <v>9.7750000000000004</v>
      </c>
      <c r="V17" s="17">
        <f t="shared" ref="V17:V22" si="14">T17+U17</f>
        <v>11.249000000000001</v>
      </c>
      <c r="W17" s="21">
        <v>6.173E-2</v>
      </c>
      <c r="X17" s="17">
        <v>8.0299999999999996E-2</v>
      </c>
      <c r="Y17" s="17">
        <f t="shared" ref="Y17:Y22" si="15">W17+X17</f>
        <v>0.14202999999999999</v>
      </c>
      <c r="Z17" s="21">
        <f t="shared" ref="Z17:Z22" si="16">Q17+T17+W17</f>
        <v>86.135729999999995</v>
      </c>
      <c r="AA17" s="17">
        <f t="shared" ref="AA17:AA22" si="17">R17+U17+X17</f>
        <v>220.25530000000001</v>
      </c>
      <c r="AB17" s="17">
        <f t="shared" ref="AB17:AB22" si="18">Z17+AA17</f>
        <v>306.39103</v>
      </c>
      <c r="AC17" s="21">
        <f t="shared" ref="AC17:AC22" si="19">Q17/Z17</f>
        <v>0.98217081343595736</v>
      </c>
      <c r="AD17" s="17">
        <f t="shared" ref="AD17:AD22" si="20">R17/AA17</f>
        <v>0.95525510623353904</v>
      </c>
      <c r="AE17" s="17">
        <f t="shared" ref="AE17:AE22" si="21">S17/AB17</f>
        <v>0.96282192073312334</v>
      </c>
      <c r="AG17" s="25">
        <f>4.77*306.39103*7</f>
        <v>10230.396491699998</v>
      </c>
      <c r="AY17" t="s">
        <v>63</v>
      </c>
    </row>
    <row r="18" spans="1:51" x14ac:dyDescent="0.3">
      <c r="A18" s="32"/>
      <c r="B18" s="33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10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1"/>
        <v>11612</v>
      </c>
      <c r="N18" s="21">
        <v>188000</v>
      </c>
      <c r="O18" s="17">
        <v>289100</v>
      </c>
      <c r="P18" s="17">
        <f t="shared" si="12"/>
        <v>477100</v>
      </c>
      <c r="Q18" s="21">
        <v>641.79999999999995</v>
      </c>
      <c r="R18" s="17">
        <v>878.8</v>
      </c>
      <c r="S18" s="17">
        <f t="shared" si="13"/>
        <v>1520.6</v>
      </c>
      <c r="T18" s="21">
        <v>86.36</v>
      </c>
      <c r="U18" s="17">
        <v>250.7</v>
      </c>
      <c r="V18" s="17">
        <f t="shared" si="14"/>
        <v>337.06</v>
      </c>
      <c r="W18" s="21">
        <v>37.18</v>
      </c>
      <c r="X18" s="17">
        <v>124.9</v>
      </c>
      <c r="Y18" s="17">
        <f t="shared" si="15"/>
        <v>162.08000000000001</v>
      </c>
      <c r="Z18" s="21">
        <f t="shared" si="16"/>
        <v>765.33999999999992</v>
      </c>
      <c r="AA18" s="17">
        <f t="shared" si="17"/>
        <v>1254.4000000000001</v>
      </c>
      <c r="AB18" s="17">
        <f t="shared" si="18"/>
        <v>2019.74</v>
      </c>
      <c r="AC18" s="21">
        <f t="shared" si="19"/>
        <v>0.8385815454569211</v>
      </c>
      <c r="AD18" s="17">
        <f t="shared" si="20"/>
        <v>0.70057397959183665</v>
      </c>
      <c r="AE18" s="17">
        <f t="shared" si="21"/>
        <v>0.75286918118173618</v>
      </c>
    </row>
    <row r="19" spans="1:51" x14ac:dyDescent="0.3">
      <c r="A19" s="32"/>
      <c r="B19" s="33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10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1"/>
        <v>8472.2999999999993</v>
      </c>
      <c r="N19" s="21">
        <v>186800</v>
      </c>
      <c r="O19" s="17">
        <v>286500</v>
      </c>
      <c r="P19" s="17">
        <f t="shared" si="12"/>
        <v>473300</v>
      </c>
      <c r="Q19" s="21">
        <v>951.8</v>
      </c>
      <c r="R19" s="17">
        <v>1143</v>
      </c>
      <c r="S19" s="17">
        <f t="shared" si="13"/>
        <v>2094.8000000000002</v>
      </c>
      <c r="T19" s="21">
        <v>203.8</v>
      </c>
      <c r="U19" s="17">
        <v>478.7</v>
      </c>
      <c r="V19" s="17">
        <f t="shared" si="14"/>
        <v>682.5</v>
      </c>
      <c r="W19" s="21">
        <v>131.5</v>
      </c>
      <c r="X19" s="17">
        <v>272.10000000000002</v>
      </c>
      <c r="Y19" s="17">
        <f t="shared" si="15"/>
        <v>403.6</v>
      </c>
      <c r="Z19" s="21">
        <f t="shared" si="16"/>
        <v>1287.0999999999999</v>
      </c>
      <c r="AA19" s="17">
        <f t="shared" si="17"/>
        <v>1893.8000000000002</v>
      </c>
      <c r="AB19" s="17">
        <f t="shared" si="18"/>
        <v>3180.9</v>
      </c>
      <c r="AC19" s="21">
        <f t="shared" si="19"/>
        <v>0.73949188097272944</v>
      </c>
      <c r="AD19" s="17">
        <f t="shared" si="20"/>
        <v>0.60354842116379759</v>
      </c>
      <c r="AE19" s="17">
        <f t="shared" si="21"/>
        <v>0.65855575466063065</v>
      </c>
    </row>
    <row r="20" spans="1:51" x14ac:dyDescent="0.3">
      <c r="A20" s="32"/>
      <c r="B20" s="33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10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1"/>
        <v>6098.6</v>
      </c>
      <c r="N20" s="21">
        <v>185500</v>
      </c>
      <c r="O20" s="17">
        <v>283700</v>
      </c>
      <c r="P20" s="17">
        <f t="shared" si="12"/>
        <v>469200</v>
      </c>
      <c r="Q20" s="21">
        <v>1098</v>
      </c>
      <c r="R20" s="17">
        <v>1272</v>
      </c>
      <c r="S20" s="17">
        <f t="shared" si="13"/>
        <v>2370</v>
      </c>
      <c r="T20" s="21">
        <v>318.2</v>
      </c>
      <c r="U20" s="17">
        <v>647.20000000000005</v>
      </c>
      <c r="V20" s="17">
        <f t="shared" si="14"/>
        <v>965.40000000000009</v>
      </c>
      <c r="W20" s="21">
        <v>223.1</v>
      </c>
      <c r="X20" s="17">
        <v>362.1</v>
      </c>
      <c r="Y20" s="17">
        <f t="shared" si="15"/>
        <v>585.20000000000005</v>
      </c>
      <c r="Z20" s="21">
        <f t="shared" si="16"/>
        <v>1639.3</v>
      </c>
      <c r="AA20" s="17">
        <f t="shared" si="17"/>
        <v>2281.3000000000002</v>
      </c>
      <c r="AB20" s="17">
        <f t="shared" si="18"/>
        <v>3920.6000000000004</v>
      </c>
      <c r="AC20" s="21">
        <f t="shared" si="19"/>
        <v>0.66979808454828282</v>
      </c>
      <c r="AD20" s="17">
        <f t="shared" si="20"/>
        <v>0.55757682023407706</v>
      </c>
      <c r="AE20" s="17">
        <f t="shared" si="21"/>
        <v>0.60449931132989843</v>
      </c>
    </row>
    <row r="21" spans="1:51" x14ac:dyDescent="0.3">
      <c r="A21" s="32"/>
      <c r="B21" s="33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10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1"/>
        <v>4275.8</v>
      </c>
      <c r="N21" s="21">
        <v>184100</v>
      </c>
      <c r="O21" s="17">
        <v>280700</v>
      </c>
      <c r="P21" s="17">
        <f t="shared" si="12"/>
        <v>464800</v>
      </c>
      <c r="Q21" s="21">
        <v>1154</v>
      </c>
      <c r="R21" s="17">
        <v>1347</v>
      </c>
      <c r="S21" s="17">
        <f t="shared" si="13"/>
        <v>2501</v>
      </c>
      <c r="T21" s="21">
        <v>421.4</v>
      </c>
      <c r="U21" s="17">
        <v>765.5</v>
      </c>
      <c r="V21" s="17">
        <f t="shared" si="14"/>
        <v>1186.9000000000001</v>
      </c>
      <c r="W21" s="21">
        <v>292.39999999999998</v>
      </c>
      <c r="X21" s="17">
        <v>421.5</v>
      </c>
      <c r="Y21" s="17">
        <f t="shared" si="15"/>
        <v>713.9</v>
      </c>
      <c r="Z21" s="21">
        <f t="shared" si="16"/>
        <v>1867.8000000000002</v>
      </c>
      <c r="AA21" s="17">
        <f t="shared" si="17"/>
        <v>2534</v>
      </c>
      <c r="AB21" s="17">
        <f t="shared" si="18"/>
        <v>4401.8</v>
      </c>
      <c r="AC21" s="21">
        <f t="shared" si="19"/>
        <v>0.61783916907591818</v>
      </c>
      <c r="AD21" s="17">
        <f t="shared" si="20"/>
        <v>0.5315706393054459</v>
      </c>
      <c r="AE21" s="17">
        <f t="shared" si="21"/>
        <v>0.56817665500477077</v>
      </c>
    </row>
    <row r="22" spans="1:51" s="18" customFormat="1" x14ac:dyDescent="0.3">
      <c r="A22" s="34"/>
      <c r="B22" s="35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10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1"/>
        <v>2901.46</v>
      </c>
      <c r="N22" s="22">
        <v>182600</v>
      </c>
      <c r="O22" s="19">
        <v>277600</v>
      </c>
      <c r="P22" s="19">
        <f t="shared" si="12"/>
        <v>460200</v>
      </c>
      <c r="Q22" s="22">
        <v>1159</v>
      </c>
      <c r="R22" s="19">
        <v>1396</v>
      </c>
      <c r="S22" s="19">
        <f t="shared" si="13"/>
        <v>2555</v>
      </c>
      <c r="T22" s="22">
        <v>7.9</v>
      </c>
      <c r="U22" s="19">
        <v>847.6</v>
      </c>
      <c r="V22" s="19">
        <f t="shared" si="14"/>
        <v>855.5</v>
      </c>
      <c r="W22" s="22">
        <v>337.5</v>
      </c>
      <c r="X22" s="19">
        <v>462.5</v>
      </c>
      <c r="Y22" s="19">
        <f t="shared" si="15"/>
        <v>800</v>
      </c>
      <c r="Z22" s="22">
        <f t="shared" si="16"/>
        <v>1504.4</v>
      </c>
      <c r="AA22" s="19">
        <f t="shared" si="17"/>
        <v>2706.1</v>
      </c>
      <c r="AB22" s="19">
        <f t="shared" si="18"/>
        <v>4210.5</v>
      </c>
      <c r="AC22" s="22">
        <f t="shared" si="19"/>
        <v>0.77040680670034556</v>
      </c>
      <c r="AD22" s="19">
        <f t="shared" si="20"/>
        <v>0.51587154946232583</v>
      </c>
      <c r="AE22" s="19">
        <f t="shared" si="21"/>
        <v>0.60681629260182879</v>
      </c>
    </row>
  </sheetData>
  <mergeCells count="2">
    <mergeCell ref="A6:B11"/>
    <mergeCell ref="A17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 (2)</vt:lpstr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2024-07-21T10:50:26Z</dcterms:modified>
</cp:coreProperties>
</file>