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1AABC29D-1680-4329-93CF-EF7D43E49D11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Q13" i="1"/>
  <c r="L13" i="1"/>
  <c r="S13" i="1" s="1"/>
  <c r="K13" i="1"/>
  <c r="F13" i="1"/>
  <c r="F11" i="1"/>
  <c r="L11" i="1" s="1"/>
  <c r="F10" i="1"/>
  <c r="R10" i="1" s="1"/>
  <c r="F9" i="1"/>
  <c r="R9" i="1" s="1"/>
  <c r="F8" i="1"/>
  <c r="Q8" i="1" s="1"/>
  <c r="K11" i="1" l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S8" i="1" s="1"/>
  <c r="R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<sst xmlns="http://schemas.openxmlformats.org/spreadsheetml/2006/main" count="49" uniqueCount="30">
  <si>
    <t>Input File</t>
  </si>
  <si>
    <t>Model</t>
  </si>
  <si>
    <t>AP600</t>
  </si>
  <si>
    <t>Height</t>
  </si>
  <si>
    <t>Volume</t>
  </si>
  <si>
    <t>Fuel Rod 1</t>
  </si>
  <si>
    <t>Material</t>
  </si>
  <si>
    <t>UO2</t>
  </si>
  <si>
    <t>Number</t>
  </si>
  <si>
    <t>Fuel Rod 2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</si>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</sst>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zoomScale="85" zoomScaleNormal="85" workbookViewId="0">
      <selection activeCell="T25" sqref="T25"/>
    </sheetView>
  </sheetViews>
  <sheetFormatPr defaultRowHeight="14.4" x14ac:dyDescent="0.3"/>
  <cols>
    <col min="1" max="1" width="34.33203125" customWidth="1"/>
    <col min="2" max="2" width="8.88671875" style="7"/>
    <col min="3" max="3" width="10" customWidth="1"/>
    <col min="4" max="4" width="8.88671875" style="7"/>
    <col min="7" max="7" width="8.88671875" style="7"/>
    <col min="8" max="8" width="6.21875" customWidth="1"/>
    <col min="9" max="9" width="7.44140625" customWidth="1"/>
    <col min="11" max="11" width="12.21875" customWidth="1"/>
    <col min="13" max="13" width="8.88671875" style="7"/>
    <col min="14" max="14" width="9.6640625" customWidth="1"/>
    <col min="15" max="15" width="7.21875" customWidth="1"/>
    <col min="17" max="17" width="10.6640625" customWidth="1"/>
    <col min="19" max="20" width="8.88671875" style="7"/>
    <col min="21" max="21" width="6.5546875" customWidth="1"/>
    <col min="22" max="22" width="19.77734375" style="7" customWidth="1"/>
  </cols>
  <sheetData>
    <row r="1" spans="1:22" x14ac:dyDescent="0.3">
      <c r="A1" s="1"/>
      <c r="B1"/>
      <c r="D1"/>
      <c r="G1"/>
      <c r="M1"/>
      <c r="S1"/>
      <c r="T1"/>
      <c r="V1"/>
    </row>
    <row r="2" spans="1:22" x14ac:dyDescent="0.3">
      <c r="B2"/>
      <c r="D2"/>
      <c r="G2"/>
      <c r="M2"/>
      <c r="S2"/>
      <c r="T2"/>
      <c r="V2"/>
    </row>
    <row r="3" spans="1:22" x14ac:dyDescent="0.3">
      <c r="B3"/>
      <c r="D3"/>
      <c r="G3"/>
      <c r="M3"/>
      <c r="S3"/>
      <c r="T3"/>
      <c r="V3"/>
    </row>
    <row r="4" spans="1:22" x14ac:dyDescent="0.3">
      <c r="B4"/>
      <c r="D4"/>
      <c r="G4"/>
      <c r="M4"/>
      <c r="S4"/>
      <c r="T4"/>
      <c r="V4"/>
    </row>
    <row r="5" spans="1:22" s="6" customFormat="1" ht="15" thickBot="1" x14ac:dyDescent="0.35"/>
    <row r="6" spans="1:22" x14ac:dyDescent="0.3">
      <c r="D6" s="8" t="s">
        <v>27</v>
      </c>
      <c r="F6" s="3"/>
      <c r="G6" s="8" t="s">
        <v>5</v>
      </c>
      <c r="K6" s="2" t="s">
        <v>10</v>
      </c>
      <c r="L6" s="3"/>
      <c r="M6" s="8" t="s">
        <v>9</v>
      </c>
      <c r="Q6" s="2" t="s">
        <v>10</v>
      </c>
      <c r="R6" s="3"/>
      <c r="S6" s="11" t="s">
        <v>15</v>
      </c>
      <c r="T6" s="8" t="s">
        <v>18</v>
      </c>
      <c r="U6" s="1"/>
    </row>
    <row r="7" spans="1:22" s="6" customFormat="1" ht="15" thickBot="1" x14ac:dyDescent="0.35">
      <c r="A7" s="4" t="s">
        <v>0</v>
      </c>
      <c r="B7" s="9" t="s">
        <v>1</v>
      </c>
      <c r="C7" s="14" t="s">
        <v>19</v>
      </c>
      <c r="D7" s="9" t="s">
        <v>26</v>
      </c>
      <c r="E7" s="4" t="s">
        <v>3</v>
      </c>
      <c r="F7" s="5" t="s">
        <v>4</v>
      </c>
      <c r="G7" s="9" t="s">
        <v>6</v>
      </c>
      <c r="H7" s="4" t="s">
        <v>14</v>
      </c>
      <c r="I7" s="4" t="s">
        <v>12</v>
      </c>
      <c r="J7" s="4" t="s">
        <v>8</v>
      </c>
      <c r="K7" s="5" t="s">
        <v>13</v>
      </c>
      <c r="L7" s="5" t="s">
        <v>4</v>
      </c>
      <c r="M7" s="9" t="s">
        <v>6</v>
      </c>
      <c r="N7" s="4" t="s">
        <v>14</v>
      </c>
      <c r="O7" s="4" t="s">
        <v>12</v>
      </c>
      <c r="P7" s="4" t="s">
        <v>8</v>
      </c>
      <c r="Q7" s="5" t="s">
        <v>11</v>
      </c>
      <c r="R7" s="5" t="s">
        <v>4</v>
      </c>
      <c r="S7" s="12" t="s">
        <v>4</v>
      </c>
      <c r="T7" s="9" t="s">
        <v>16</v>
      </c>
      <c r="U7" s="4" t="s">
        <v>17</v>
      </c>
      <c r="V7" s="9" t="s">
        <v>25</v>
      </c>
    </row>
    <row r="8" spans="1:22" ht="52.8" customHeight="1" x14ac:dyDescent="0.3">
      <c r="A8" t="s">
        <v>20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7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7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v>28.361339999999998</v>
      </c>
      <c r="V8" s="16" t="e" vm="1">
        <v>#VALUE!</v>
      </c>
    </row>
    <row r="9" spans="1:22" ht="52.2" customHeight="1" thickBot="1" x14ac:dyDescent="0.35">
      <c r="A9" t="s">
        <v>21</v>
      </c>
      <c r="B9" s="7" t="s">
        <v>2</v>
      </c>
      <c r="C9" s="15">
        <v>1.23</v>
      </c>
      <c r="D9" s="7">
        <v>0.40949999999999998</v>
      </c>
      <c r="E9">
        <v>426.72</v>
      </c>
      <c r="F9" s="3">
        <f>PI()*D9^2*E9</f>
        <v>224.80226529528346</v>
      </c>
      <c r="G9" s="7" t="s">
        <v>7</v>
      </c>
      <c r="H9">
        <v>7.0000000000000007E-2</v>
      </c>
      <c r="I9">
        <v>9.5</v>
      </c>
      <c r="K9" s="10">
        <f>F9*J9*I9*((H9*235+(1-H9)*238)/((H9*235+(1-H9)*238)+2*16))</f>
        <v>0</v>
      </c>
      <c r="L9" s="10">
        <f>F9*J9</f>
        <v>0</v>
      </c>
      <c r="M9" s="7" t="s">
        <v>22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0</v>
      </c>
      <c r="V9" s="17"/>
    </row>
    <row r="10" spans="1:22" ht="52.8" customHeight="1" x14ac:dyDescent="0.3">
      <c r="A10" t="s">
        <v>23</v>
      </c>
      <c r="B10" s="7" t="s">
        <v>2</v>
      </c>
      <c r="C10" s="15">
        <v>1.23</v>
      </c>
      <c r="D10" s="7">
        <v>0.40949999999999998</v>
      </c>
      <c r="E10">
        <v>426.72</v>
      </c>
      <c r="F10" s="3">
        <f>PI()*D10^2*E10</f>
        <v>224.80226529528346</v>
      </c>
      <c r="G10" s="7" t="s">
        <v>7</v>
      </c>
      <c r="H10">
        <v>7.0000000000000007E-2</v>
      </c>
      <c r="I10">
        <v>9.5</v>
      </c>
      <c r="K10" s="10">
        <f>F10*J10*I10*((H10*235+(1-H10)*238)/((H10*235+(1-H10)*238)+2*16))</f>
        <v>0</v>
      </c>
      <c r="L10" s="10">
        <f>F10*J10</f>
        <v>0</v>
      </c>
      <c r="M10" s="7" t="s">
        <v>7</v>
      </c>
      <c r="N10">
        <v>7.2040000000000003E-3</v>
      </c>
      <c r="O10">
        <v>9.5</v>
      </c>
      <c r="Q10" s="10">
        <f>F10*P10*O10*((N10*235+(1-N10)*238)/((N10*235+(1-N10)*238)+2*16))</f>
        <v>0</v>
      </c>
      <c r="R10" s="10">
        <f>F10*P10</f>
        <v>0</v>
      </c>
      <c r="S10" s="13">
        <f>L10+R10</f>
        <v>0</v>
      </c>
      <c r="V10" s="16" t="e" vm="1">
        <v>#VALUE!</v>
      </c>
    </row>
    <row r="11" spans="1:22" ht="52.8" customHeight="1" x14ac:dyDescent="0.3">
      <c r="A11" t="s">
        <v>24</v>
      </c>
      <c r="B11" s="7" t="s">
        <v>2</v>
      </c>
      <c r="C11" s="15">
        <v>1.23</v>
      </c>
      <c r="D11" s="7">
        <v>0.40949999999999998</v>
      </c>
      <c r="E11">
        <v>426.72</v>
      </c>
      <c r="F11" s="3">
        <f>PI()*D11^2*E11</f>
        <v>224.80226529528346</v>
      </c>
      <c r="G11" s="7" t="s">
        <v>7</v>
      </c>
      <c r="H11">
        <v>7.0000000000000007E-2</v>
      </c>
      <c r="I11">
        <v>9.5</v>
      </c>
      <c r="K11" s="10">
        <f>F11*J11*I11*((H11*235+(1-H11)*238)/((H11*235+(1-H11)*238)+2*16))</f>
        <v>0</v>
      </c>
      <c r="L11" s="10">
        <f>F11*J11</f>
        <v>0</v>
      </c>
      <c r="M11" s="7" t="s">
        <v>22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0</v>
      </c>
      <c r="V11" s="17"/>
    </row>
    <row r="13" spans="1:22" ht="53.4" customHeight="1" x14ac:dyDescent="0.3">
      <c r="A13" t="s">
        <v>29</v>
      </c>
      <c r="B13" s="7" t="s">
        <v>28</v>
      </c>
      <c r="C13" s="15">
        <v>1.1863300000000001</v>
      </c>
      <c r="D13" s="7">
        <v>0.40949999999999998</v>
      </c>
      <c r="E13">
        <v>426.72</v>
      </c>
      <c r="F13" s="3">
        <f>PI()*D13^2*E13</f>
        <v>224.80226529528346</v>
      </c>
      <c r="G13" s="7" t="s">
        <v>7</v>
      </c>
      <c r="H13">
        <v>7.0000000000000007E-2</v>
      </c>
      <c r="I13">
        <v>9.5</v>
      </c>
      <c r="J13">
        <v>80</v>
      </c>
      <c r="K13" s="10">
        <f>F13*J13*I13*((H13*235+(1-H13)*238)/((H13*235+(1-H13)*238)+2*16))</f>
        <v>150585.10435920436</v>
      </c>
      <c r="L13" s="10">
        <f>F13*J13</f>
        <v>17984.181223622676</v>
      </c>
      <c r="M13" s="7" t="s">
        <v>7</v>
      </c>
      <c r="N13">
        <v>7.2040000000000003E-3</v>
      </c>
      <c r="O13">
        <v>9.5</v>
      </c>
      <c r="P13">
        <v>156</v>
      </c>
      <c r="Q13" s="10">
        <f>F13*P13*O13*((N13*235+(1-N13)*238)/((N13*235+(1-N13)*238)+2*16))</f>
        <v>293668.52734053996</v>
      </c>
      <c r="R13" s="10">
        <f>F13*P13</f>
        <v>35069.153386064223</v>
      </c>
      <c r="S13" s="13">
        <f>L13+R13</f>
        <v>53053.334609686899</v>
      </c>
      <c r="T13" s="7">
        <v>28.361339999999998</v>
      </c>
      <c r="V13" s="17" t="e" vm="2">
        <v>#VALUE!</v>
      </c>
    </row>
    <row r="14" spans="1:22" ht="53.4" customHeight="1" x14ac:dyDescent="0.3">
      <c r="V14" s="17"/>
    </row>
  </sheetData>
  <mergeCells count="3">
    <mergeCell ref="V8:V9"/>
    <mergeCell ref="V10:V11"/>
    <mergeCell ref="V13:V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2024-07-14T11:42:40Z</dcterms:modified>
</cp:coreProperties>
</file>