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9155" windowHeight="5190"/>
  </bookViews>
  <sheets>
    <sheet name="Specs" sheetId="1" r:id="rId1"/>
    <sheet name="Wiring Heirarchy" sheetId="6" r:id="rId2"/>
  </sheets>
  <definedNames>
    <definedName name="_xlnm.Print_Area" localSheetId="0">Specs!$A$1:$I$34</definedName>
  </definedNames>
  <calcPr calcId="114210"/>
</workbook>
</file>

<file path=xl/calcChain.xml><?xml version="1.0" encoding="utf-8"?>
<calcChain xmlns="http://schemas.openxmlformats.org/spreadsheetml/2006/main">
  <c r="E17" i="6"/>
  <c r="F15"/>
  <c r="E15"/>
  <c r="F3"/>
  <c r="E8"/>
  <c r="E3"/>
  <c r="D10"/>
  <c r="D11"/>
  <c r="D12"/>
  <c r="D13"/>
  <c r="D14"/>
  <c r="D9"/>
  <c r="D5"/>
  <c r="D6"/>
  <c r="D7"/>
  <c r="D18"/>
  <c r="D19"/>
  <c r="D20"/>
  <c r="D21"/>
  <c r="D22"/>
  <c r="D23"/>
  <c r="D24"/>
  <c r="D25"/>
  <c r="D26"/>
  <c r="D4"/>
  <c r="D16" i="1"/>
  <c r="D11"/>
  <c r="D24"/>
  <c r="D23"/>
  <c r="D8"/>
  <c r="D7"/>
  <c r="B15" i="6"/>
  <c r="F8"/>
</calcChain>
</file>

<file path=xl/sharedStrings.xml><?xml version="1.0" encoding="utf-8"?>
<sst xmlns="http://schemas.openxmlformats.org/spreadsheetml/2006/main" count="118" uniqueCount="89">
  <si>
    <t>Instrument</t>
  </si>
  <si>
    <t>Voltage</t>
  </si>
  <si>
    <t>CR5000 datalogger</t>
  </si>
  <si>
    <t>PS12 charging regulator</t>
  </si>
  <si>
    <t>Input</t>
  </si>
  <si>
    <t>Current</t>
  </si>
  <si>
    <t>15-18vDC</t>
  </si>
  <si>
    <t>--</t>
  </si>
  <si>
    <t>12vDC float</t>
  </si>
  <si>
    <t>1.2A typ</t>
  </si>
  <si>
    <t>+12vDC</t>
  </si>
  <si>
    <r>
      <t>3A @ 20</t>
    </r>
    <r>
      <rPr>
        <sz val="11"/>
        <color indexed="8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</si>
  <si>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2.1A @ 50°C</t>
  </si>
  <si>
    <t>10-16vDC</t>
  </si>
  <si>
    <t>Power</t>
  </si>
  <si>
    <t>2.4W @ 60Hz</t>
  </si>
  <si>
    <t>1.2W @ 20Hz</t>
  </si>
  <si>
    <t>LI-7500 infrared gas analyzer</t>
  </si>
  <si>
    <t>CSAT3 3D sonic anemometer</t>
  </si>
  <si>
    <t>10.5-30vDC</t>
  </si>
  <si>
    <t>30W warmup</t>
  </si>
  <si>
    <t>10W steady</t>
  </si>
  <si>
    <t>Current, max</t>
  </si>
  <si>
    <t>HMP45AC temp/RH probe</t>
  </si>
  <si>
    <t>7-35vDC</t>
  </si>
  <si>
    <t>&lt;4mA @ 12V</t>
  </si>
  <si>
    <t>PTB101B pressure transducer</t>
  </si>
  <si>
    <t>10-35vDC</t>
  </si>
  <si>
    <t>&lt;4mA active</t>
  </si>
  <si>
    <t>85-264vAC</t>
  </si>
  <si>
    <t>2A</t>
  </si>
  <si>
    <t>+15vDC</t>
  </si>
  <si>
    <t>-15vDC</t>
  </si>
  <si>
    <t>105W max</t>
  </si>
  <si>
    <t>12vDC</t>
  </si>
  <si>
    <t>1.5W</t>
  </si>
  <si>
    <t>3-32vDC</t>
  </si>
  <si>
    <t>7mA off</t>
  </si>
  <si>
    <t>12-140vAC</t>
  </si>
  <si>
    <t>12, 28vDC</t>
  </si>
  <si>
    <t>12W</t>
  </si>
  <si>
    <t>120D10 solid state relay</t>
  </si>
  <si>
    <t>091-0094-900 3-way valve</t>
  </si>
  <si>
    <t>C-01367-70 2-way valve</t>
  </si>
  <si>
    <t>G4ODC5 4-ch rack relay</t>
  </si>
  <si>
    <t>4-8vDC</t>
  </si>
  <si>
    <t>12mA @ 5V</t>
  </si>
  <si>
    <t>5-60vDC</t>
  </si>
  <si>
    <r>
      <t>2A @ 70</t>
    </r>
    <r>
      <rPr>
        <sz val="11"/>
        <color indexed="8"/>
        <rFont val="Calibri"/>
        <family val="2"/>
      </rPr>
      <t>°C</t>
    </r>
  </si>
  <si>
    <r>
      <t>3A @ 45</t>
    </r>
    <r>
      <rPr>
        <sz val="11"/>
        <color indexed="8"/>
        <rFont val="Calibri"/>
        <family val="2"/>
      </rPr>
      <t>°C</t>
    </r>
  </si>
  <si>
    <t xml:space="preserve">4A </t>
  </si>
  <si>
    <t xml:space="preserve">3A </t>
  </si>
  <si>
    <t xml:space="preserve">10A </t>
  </si>
  <si>
    <t>REL-110-2005 power supply</t>
  </si>
  <si>
    <t>enclosure fan</t>
  </si>
  <si>
    <t>12vDC typ</t>
  </si>
  <si>
    <t>130mA typ</t>
  </si>
  <si>
    <t>Output</t>
  </si>
  <si>
    <t>AFCS-010001 Aalborg MFC</t>
  </si>
  <si>
    <t>FC-260 Tylan MFC</t>
  </si>
  <si>
    <t>80mA max</t>
  </si>
  <si>
    <t>1.2W max</t>
  </si>
  <si>
    <t>200mA max</t>
  </si>
  <si>
    <t>3W max</t>
  </si>
  <si>
    <t>25mA max</t>
  </si>
  <si>
    <t>180mA max</t>
  </si>
  <si>
    <t>4W max</t>
  </si>
  <si>
    <t>Current, A</t>
  </si>
  <si>
    <t>11-16vDC</t>
  </si>
  <si>
    <t>SW12vDC</t>
  </si>
  <si>
    <t>SW + 12vDC</t>
  </si>
  <si>
    <r>
      <t>900mA @ 20</t>
    </r>
    <r>
      <rPr>
        <sz val="11"/>
        <color indexed="8"/>
        <rFont val="Calibri"/>
        <family val="2"/>
      </rPr>
      <t>°C</t>
    </r>
  </si>
  <si>
    <r>
      <t>729mA @ 40</t>
    </r>
    <r>
      <rPr>
        <sz val="11"/>
        <color indexed="8"/>
        <rFont val="Calibri"/>
        <family val="2"/>
      </rPr>
      <t>°C</t>
    </r>
  </si>
  <si>
    <r>
      <t>630mA @ 50</t>
    </r>
    <r>
      <rPr>
        <sz val="11"/>
        <color indexed="8"/>
        <rFont val="Calibri"/>
        <family val="2"/>
      </rPr>
      <t>°C</t>
    </r>
  </si>
  <si>
    <r>
      <t>1.85A @ 20</t>
    </r>
    <r>
      <rPr>
        <sz val="11"/>
        <color indexed="8"/>
        <rFont val="Calibri"/>
        <family val="2"/>
      </rPr>
      <t>°C</t>
    </r>
  </si>
  <si>
    <r>
      <t>1.50A @ 40</t>
    </r>
    <r>
      <rPr>
        <sz val="11"/>
        <color indexed="8"/>
        <rFont val="Calibri"/>
        <family val="2"/>
      </rPr>
      <t>°C</t>
    </r>
  </si>
  <si>
    <r>
      <t>1.30A @ 50</t>
    </r>
    <r>
      <rPr>
        <sz val="11"/>
        <color indexed="8"/>
        <rFont val="Calibri"/>
        <family val="2"/>
      </rPr>
      <t>°C</t>
    </r>
  </si>
  <si>
    <t>5vDC</t>
  </si>
  <si>
    <t>200 mA</t>
  </si>
  <si>
    <t>&lt;200mA</t>
  </si>
  <si>
    <t>13.8vDC power supply</t>
  </si>
  <si>
    <t>Total Power, W</t>
  </si>
  <si>
    <t>Run Voltage, V</t>
  </si>
  <si>
    <t>Rated Power, W</t>
  </si>
  <si>
    <t>AC power source</t>
  </si>
  <si>
    <t>Total Current, A</t>
  </si>
  <si>
    <t>12v batt</t>
  </si>
  <si>
    <t>Wiring Heirarchy</t>
  </si>
  <si>
    <t xml:space="preserve">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</si>
</sst>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left" vertical="center" indent="2"/>
    </xf>
    <xf numFmtId="0" fontId="0" fillId="0" borderId="0" xfId="0" applyBorder="1" applyAlignment="1">
      <alignment horizontal="left" vertical="center" indent="1"/>
    </xf>
    <xf numFmtId="1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left" vertical="center" indent="4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left" vertical="center" indent="3"/>
    </xf>
    <xf numFmtId="2" fontId="4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zoomScaleNormal="100" workbookViewId="0">
      <selection activeCell="E11" sqref="E11"/>
    </sheetView>
  </sheetViews>
  <sheetFormatPr defaultRowHeight="15"/>
  <cols>
    <col min="1" max="1" width="26.42578125" style="5" bestFit="1" customWidth="1"/>
    <col min="2" max="2" width="11.140625" style="11" customWidth="1"/>
    <col min="3" max="3" width="12" style="14" bestFit="1" customWidth="1"/>
    <col min="4" max="4" width="14.42578125" style="14" bestFit="1" customWidth="1"/>
    <col min="5" max="5" width="11.5703125" style="11" bestFit="1" customWidth="1"/>
    <col min="6" max="6" width="13.7109375" style="14" bestFit="1" customWidth="1"/>
    <col min="7" max="7" width="10" style="6" bestFit="1" customWidth="1"/>
    <col min="8" max="8" width="9.140625" style="20"/>
    <col min="9" max="16384" width="9.140625" style="5"/>
  </cols>
  <sheetData>
    <row r="1" spans="1:8">
      <c r="A1" s="7"/>
      <c r="B1" s="38" t="s">
        <v>4</v>
      </c>
      <c r="C1" s="39"/>
      <c r="D1" s="40"/>
      <c r="E1" s="38" t="s">
        <v>57</v>
      </c>
      <c r="F1" s="39"/>
      <c r="G1" s="39"/>
    </row>
    <row r="2" spans="1:8">
      <c r="A2" s="7" t="s">
        <v>0</v>
      </c>
      <c r="B2" s="8" t="s">
        <v>1</v>
      </c>
      <c r="C2" s="9" t="s">
        <v>5</v>
      </c>
      <c r="D2" s="9" t="s">
        <v>14</v>
      </c>
      <c r="E2" s="8" t="s">
        <v>1</v>
      </c>
      <c r="F2" s="9" t="s">
        <v>22</v>
      </c>
      <c r="G2" s="10" t="s">
        <v>14</v>
      </c>
    </row>
    <row r="3" spans="1:8" s="15" customFormat="1">
      <c r="A3" s="36" t="s">
        <v>18</v>
      </c>
      <c r="B3" s="11" t="s">
        <v>13</v>
      </c>
      <c r="C3" s="14"/>
      <c r="D3" s="14" t="s">
        <v>15</v>
      </c>
      <c r="E3" s="16"/>
      <c r="F3" s="17"/>
      <c r="G3" s="18"/>
      <c r="H3" s="21"/>
    </row>
    <row r="4" spans="1:8" s="15" customFormat="1">
      <c r="A4" s="36"/>
      <c r="B4" s="16"/>
      <c r="C4" s="17"/>
      <c r="D4" s="14" t="s">
        <v>16</v>
      </c>
      <c r="E4" s="16"/>
      <c r="F4" s="17"/>
      <c r="G4" s="18"/>
      <c r="H4" s="21"/>
    </row>
    <row r="5" spans="1:8" s="15" customFormat="1">
      <c r="A5" s="36" t="s">
        <v>17</v>
      </c>
      <c r="B5" s="11" t="s">
        <v>19</v>
      </c>
      <c r="C5" s="14"/>
      <c r="D5" s="14" t="s">
        <v>20</v>
      </c>
      <c r="E5" s="16"/>
      <c r="F5" s="17"/>
      <c r="G5" s="18"/>
      <c r="H5" s="21"/>
    </row>
    <row r="6" spans="1:8" s="15" customFormat="1">
      <c r="A6" s="36"/>
      <c r="B6" s="16"/>
      <c r="C6" s="17"/>
      <c r="D6" s="14" t="s">
        <v>21</v>
      </c>
      <c r="E6" s="16"/>
      <c r="F6" s="17"/>
      <c r="G6" s="18"/>
      <c r="H6" s="21"/>
    </row>
    <row r="7" spans="1:8" s="15" customFormat="1">
      <c r="A7" s="5" t="s">
        <v>23</v>
      </c>
      <c r="B7" s="11" t="s">
        <v>24</v>
      </c>
      <c r="C7" s="14" t="s">
        <v>25</v>
      </c>
      <c r="D7" s="18">
        <f>12*0.004</f>
        <v>4.8000000000000001E-2</v>
      </c>
      <c r="E7" s="16"/>
      <c r="F7" s="17"/>
      <c r="G7" s="18"/>
      <c r="H7" s="21"/>
    </row>
    <row r="8" spans="1:8" s="15" customFormat="1">
      <c r="A8" s="5" t="s">
        <v>26</v>
      </c>
      <c r="B8" s="11" t="s">
        <v>27</v>
      </c>
      <c r="C8" s="14" t="s">
        <v>28</v>
      </c>
      <c r="D8" s="18">
        <f>12*0.004</f>
        <v>4.8000000000000001E-2</v>
      </c>
      <c r="E8" s="16"/>
      <c r="F8" s="17"/>
      <c r="G8" s="18"/>
      <c r="H8" s="21"/>
    </row>
    <row r="9" spans="1:8" s="15" customFormat="1">
      <c r="A9" s="5" t="s">
        <v>42</v>
      </c>
      <c r="B9" s="11" t="s">
        <v>39</v>
      </c>
      <c r="C9" s="17"/>
      <c r="D9" s="14" t="s">
        <v>40</v>
      </c>
      <c r="E9" s="16"/>
      <c r="F9" s="17"/>
      <c r="G9" s="18"/>
      <c r="H9" s="21"/>
    </row>
    <row r="10" spans="1:8" s="15" customFormat="1">
      <c r="A10" s="5" t="s">
        <v>43</v>
      </c>
      <c r="B10" s="11" t="s">
        <v>34</v>
      </c>
      <c r="C10" s="17"/>
      <c r="D10" s="14" t="s">
        <v>35</v>
      </c>
      <c r="E10" s="16"/>
      <c r="F10" s="17"/>
      <c r="G10" s="18"/>
      <c r="H10" s="21"/>
    </row>
    <row r="11" spans="1:8">
      <c r="A11" s="5" t="s">
        <v>54</v>
      </c>
      <c r="B11" s="11" t="s">
        <v>55</v>
      </c>
      <c r="C11" s="14" t="s">
        <v>56</v>
      </c>
      <c r="D11" s="14">
        <f>12*0.13</f>
        <v>1.56</v>
      </c>
    </row>
    <row r="12" spans="1:8">
      <c r="A12" s="5" t="s">
        <v>58</v>
      </c>
      <c r="B12" s="19" t="s">
        <v>31</v>
      </c>
      <c r="C12" s="14" t="s">
        <v>60</v>
      </c>
      <c r="D12" s="14" t="s">
        <v>61</v>
      </c>
    </row>
    <row r="13" spans="1:8">
      <c r="B13" s="19" t="s">
        <v>32</v>
      </c>
      <c r="C13" s="14" t="s">
        <v>62</v>
      </c>
      <c r="D13" s="14" t="s">
        <v>63</v>
      </c>
    </row>
    <row r="14" spans="1:8">
      <c r="A14" s="5" t="s">
        <v>59</v>
      </c>
      <c r="B14" s="19" t="s">
        <v>31</v>
      </c>
      <c r="C14" s="14" t="s">
        <v>64</v>
      </c>
      <c r="D14" s="35" t="s">
        <v>66</v>
      </c>
    </row>
    <row r="15" spans="1:8">
      <c r="B15" s="19" t="s">
        <v>32</v>
      </c>
      <c r="C15" s="14" t="s">
        <v>65</v>
      </c>
      <c r="D15" s="35"/>
    </row>
    <row r="16" spans="1:8">
      <c r="A16" s="36" t="s">
        <v>2</v>
      </c>
      <c r="B16" s="11" t="s">
        <v>68</v>
      </c>
      <c r="C16" s="14" t="s">
        <v>79</v>
      </c>
      <c r="D16" s="14">
        <f>11.5*0.2</f>
        <v>2.3000000000000003</v>
      </c>
      <c r="E16" s="37" t="s">
        <v>69</v>
      </c>
      <c r="F16" s="14" t="s">
        <v>71</v>
      </c>
    </row>
    <row r="17" spans="1:8">
      <c r="A17" s="36"/>
      <c r="E17" s="37"/>
      <c r="F17" s="14" t="s">
        <v>72</v>
      </c>
    </row>
    <row r="18" spans="1:8">
      <c r="A18" s="36"/>
      <c r="E18" s="37"/>
      <c r="F18" s="14" t="s">
        <v>73</v>
      </c>
    </row>
    <row r="19" spans="1:8">
      <c r="A19" s="36"/>
      <c r="E19" s="37" t="s">
        <v>70</v>
      </c>
      <c r="F19" s="14" t="s">
        <v>74</v>
      </c>
    </row>
    <row r="20" spans="1:8">
      <c r="A20" s="36"/>
      <c r="E20" s="37"/>
      <c r="F20" s="14" t="s">
        <v>75</v>
      </c>
    </row>
    <row r="21" spans="1:8">
      <c r="A21" s="36"/>
      <c r="E21" s="37"/>
      <c r="F21" s="14" t="s">
        <v>76</v>
      </c>
    </row>
    <row r="22" spans="1:8">
      <c r="A22" s="36"/>
      <c r="E22" s="11" t="s">
        <v>77</v>
      </c>
      <c r="F22" s="14" t="s">
        <v>78</v>
      </c>
    </row>
    <row r="23" spans="1:8" s="15" customFormat="1">
      <c r="A23" s="5" t="s">
        <v>41</v>
      </c>
      <c r="B23" s="11" t="s">
        <v>36</v>
      </c>
      <c r="C23" s="6" t="s">
        <v>37</v>
      </c>
      <c r="D23" s="17">
        <f>12*0.007</f>
        <v>8.4000000000000005E-2</v>
      </c>
      <c r="E23" s="11" t="s">
        <v>38</v>
      </c>
      <c r="F23" s="14" t="s">
        <v>52</v>
      </c>
      <c r="G23" s="18"/>
      <c r="H23" s="21"/>
    </row>
    <row r="24" spans="1:8" s="15" customFormat="1">
      <c r="A24" s="36" t="s">
        <v>44</v>
      </c>
      <c r="B24" s="11" t="s">
        <v>45</v>
      </c>
      <c r="C24" s="14" t="s">
        <v>46</v>
      </c>
      <c r="D24" s="17">
        <f>5*0.012</f>
        <v>0.06</v>
      </c>
      <c r="E24" s="37" t="s">
        <v>47</v>
      </c>
      <c r="F24" s="14" t="s">
        <v>49</v>
      </c>
      <c r="G24" s="18"/>
      <c r="H24" s="21"/>
    </row>
    <row r="25" spans="1:8" s="15" customFormat="1">
      <c r="A25" s="36"/>
      <c r="B25" s="11"/>
      <c r="C25" s="14"/>
      <c r="D25" s="17"/>
      <c r="E25" s="37"/>
      <c r="F25" s="14" t="s">
        <v>48</v>
      </c>
      <c r="G25" s="18"/>
      <c r="H25" s="21"/>
    </row>
    <row r="26" spans="1:8" s="15" customFormat="1">
      <c r="A26" s="36" t="s">
        <v>53</v>
      </c>
      <c r="B26" s="11" t="s">
        <v>29</v>
      </c>
      <c r="C26" s="14"/>
      <c r="D26" s="14" t="s">
        <v>30</v>
      </c>
      <c r="E26" s="19" t="s">
        <v>31</v>
      </c>
      <c r="F26" s="14" t="s">
        <v>50</v>
      </c>
      <c r="G26" s="42" t="s">
        <v>33</v>
      </c>
      <c r="H26" s="21"/>
    </row>
    <row r="27" spans="1:8" s="15" customFormat="1">
      <c r="A27" s="36"/>
      <c r="B27" s="16"/>
      <c r="C27" s="17"/>
      <c r="D27" s="17"/>
      <c r="E27" s="19" t="s">
        <v>32</v>
      </c>
      <c r="F27" s="14" t="s">
        <v>51</v>
      </c>
      <c r="G27" s="42"/>
      <c r="H27" s="21"/>
    </row>
    <row r="28" spans="1:8">
      <c r="A28" s="36" t="s">
        <v>3</v>
      </c>
      <c r="B28" s="11" t="s">
        <v>6</v>
      </c>
      <c r="D28" s="12" t="s">
        <v>7</v>
      </c>
      <c r="E28" s="13" t="s">
        <v>8</v>
      </c>
      <c r="F28" s="6" t="s">
        <v>9</v>
      </c>
      <c r="G28" s="5"/>
    </row>
    <row r="29" spans="1:8">
      <c r="A29" s="36"/>
      <c r="E29" s="41" t="s">
        <v>10</v>
      </c>
      <c r="F29" s="6" t="s">
        <v>11</v>
      </c>
      <c r="G29" s="5"/>
    </row>
    <row r="30" spans="1:8">
      <c r="A30" s="36"/>
      <c r="E30" s="41"/>
      <c r="F30" s="6" t="s">
        <v>12</v>
      </c>
      <c r="G30" s="5"/>
    </row>
    <row r="31" spans="1:8">
      <c r="A31" s="5" t="s">
        <v>80</v>
      </c>
    </row>
  </sheetData>
  <mergeCells count="14">
    <mergeCell ref="E29:E30"/>
    <mergeCell ref="A3:A4"/>
    <mergeCell ref="A5:A6"/>
    <mergeCell ref="G26:G27"/>
    <mergeCell ref="A26:A27"/>
    <mergeCell ref="A24:A25"/>
    <mergeCell ref="E24:E25"/>
    <mergeCell ref="A28:A30"/>
    <mergeCell ref="D14:D15"/>
    <mergeCell ref="A16:A22"/>
    <mergeCell ref="E16:E18"/>
    <mergeCell ref="E19:E21"/>
    <mergeCell ref="B1:D1"/>
    <mergeCell ref="E1:G1"/>
  </mergeCells>
  <phoneticPr fontId="0" type="noConversion"/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A32" sqref="A32"/>
    </sheetView>
  </sheetViews>
  <sheetFormatPr defaultRowHeight="15"/>
  <cols>
    <col min="1" max="1" width="29.7109375" bestFit="1" customWidth="1"/>
    <col min="2" max="2" width="15.42578125" style="2" bestFit="1" customWidth="1"/>
    <col min="3" max="3" width="14.140625" style="2" bestFit="1" customWidth="1"/>
    <col min="4" max="4" width="10" style="2" bestFit="1" customWidth="1"/>
    <col min="5" max="5" width="14.7109375" style="23" bestFit="1" customWidth="1"/>
    <col min="6" max="6" width="15" style="22" bestFit="1" customWidth="1"/>
  </cols>
  <sheetData>
    <row r="1" spans="1:6" s="3" customFormat="1">
      <c r="A1" s="3" t="s">
        <v>87</v>
      </c>
      <c r="B1" s="4" t="s">
        <v>83</v>
      </c>
      <c r="C1" s="4" t="s">
        <v>82</v>
      </c>
      <c r="D1" s="4" t="s">
        <v>67</v>
      </c>
      <c r="E1" s="26" t="s">
        <v>81</v>
      </c>
      <c r="F1" s="31" t="s">
        <v>85</v>
      </c>
    </row>
    <row r="2" spans="1:6" s="27" customFormat="1">
      <c r="A2" t="s">
        <v>84</v>
      </c>
      <c r="B2" s="28"/>
      <c r="C2" s="28"/>
      <c r="D2" s="28"/>
      <c r="E2" s="29"/>
      <c r="F2" s="32"/>
    </row>
    <row r="3" spans="1:6" s="27" customFormat="1">
      <c r="A3" s="1" t="s">
        <v>80</v>
      </c>
      <c r="B3" s="28"/>
      <c r="C3" s="28"/>
      <c r="D3" s="28"/>
      <c r="E3" s="29">
        <f>SUM(B4:B7)</f>
        <v>54.08</v>
      </c>
      <c r="F3" s="32">
        <f>E3/13.8</f>
        <v>3.9188405797101447</v>
      </c>
    </row>
    <row r="4" spans="1:6" s="27" customFormat="1">
      <c r="A4" s="24" t="s">
        <v>17</v>
      </c>
      <c r="B4" s="2">
        <v>30</v>
      </c>
      <c r="C4" s="2">
        <v>11.3</v>
      </c>
      <c r="D4" s="22">
        <f>ABS(B4/C4)</f>
        <v>2.6548672566371678</v>
      </c>
      <c r="E4" s="29"/>
      <c r="F4" s="32"/>
    </row>
    <row r="5" spans="1:6" s="27" customFormat="1">
      <c r="A5" s="24" t="s">
        <v>42</v>
      </c>
      <c r="B5" s="2">
        <v>12</v>
      </c>
      <c r="C5" s="2">
        <v>11.3</v>
      </c>
      <c r="D5" s="22">
        <f>ABS(B5/C5)</f>
        <v>1.0619469026548671</v>
      </c>
      <c r="E5" s="29"/>
      <c r="F5" s="32"/>
    </row>
    <row r="6" spans="1:6" s="27" customFormat="1">
      <c r="A6" s="24" t="s">
        <v>42</v>
      </c>
      <c r="B6" s="2">
        <v>12</v>
      </c>
      <c r="C6" s="2">
        <v>11.3</v>
      </c>
      <c r="D6" s="22">
        <f>ABS(B6/C6)</f>
        <v>1.0619469026548671</v>
      </c>
      <c r="E6" s="29"/>
      <c r="F6" s="32"/>
    </row>
    <row r="7" spans="1:6" s="27" customFormat="1">
      <c r="A7" s="24" t="s">
        <v>41</v>
      </c>
      <c r="B7" s="2">
        <v>0.08</v>
      </c>
      <c r="C7" s="2">
        <v>11.3</v>
      </c>
      <c r="D7" s="22">
        <f>ABS(B7/C7)</f>
        <v>7.0796460176991149E-3</v>
      </c>
      <c r="E7" s="29"/>
      <c r="F7" s="32"/>
    </row>
    <row r="8" spans="1:6" s="27" customFormat="1">
      <c r="A8" s="25" t="s">
        <v>53</v>
      </c>
      <c r="B8" s="28"/>
      <c r="C8" s="28"/>
      <c r="D8" s="28"/>
      <c r="E8" s="29">
        <f>SUM(B9:B26)</f>
        <v>34.099999999999994</v>
      </c>
      <c r="F8" s="34">
        <f>E8/15</f>
        <v>2.273333333333333</v>
      </c>
    </row>
    <row r="9" spans="1:6" s="27" customFormat="1">
      <c r="A9" s="24" t="s">
        <v>58</v>
      </c>
      <c r="B9" s="2">
        <v>1.2</v>
      </c>
      <c r="C9" s="2">
        <v>15</v>
      </c>
      <c r="D9" s="2">
        <f t="shared" ref="D9:D14" si="0">ABS(B9/C9)</f>
        <v>0.08</v>
      </c>
      <c r="E9" s="29"/>
      <c r="F9" s="32"/>
    </row>
    <row r="10" spans="1:6" s="27" customFormat="1">
      <c r="A10" s="24" t="s">
        <v>58</v>
      </c>
      <c r="B10" s="2">
        <v>3</v>
      </c>
      <c r="C10" s="2">
        <v>-15</v>
      </c>
      <c r="D10" s="2">
        <f t="shared" si="0"/>
        <v>0.2</v>
      </c>
      <c r="E10" s="29"/>
      <c r="F10" s="32"/>
    </row>
    <row r="11" spans="1:6" s="27" customFormat="1">
      <c r="A11" s="24" t="s">
        <v>58</v>
      </c>
      <c r="B11" s="2">
        <v>1.2</v>
      </c>
      <c r="C11" s="2">
        <v>15</v>
      </c>
      <c r="D11" s="2">
        <f t="shared" si="0"/>
        <v>0.08</v>
      </c>
      <c r="E11" s="29"/>
      <c r="F11" s="32"/>
    </row>
    <row r="12" spans="1:6" s="27" customFormat="1">
      <c r="A12" s="24" t="s">
        <v>58</v>
      </c>
      <c r="B12" s="2">
        <v>3</v>
      </c>
      <c r="C12" s="2">
        <v>-15</v>
      </c>
      <c r="D12" s="2">
        <f t="shared" si="0"/>
        <v>0.2</v>
      </c>
      <c r="E12" s="29"/>
      <c r="F12" s="32"/>
    </row>
    <row r="13" spans="1:6" s="27" customFormat="1">
      <c r="A13" s="24" t="s">
        <v>59</v>
      </c>
      <c r="B13" s="2">
        <v>0.4</v>
      </c>
      <c r="C13" s="2">
        <v>15</v>
      </c>
      <c r="D13" s="22">
        <f t="shared" si="0"/>
        <v>2.6666666666666668E-2</v>
      </c>
      <c r="E13" s="29"/>
      <c r="F13" s="32"/>
    </row>
    <row r="14" spans="1:6" s="27" customFormat="1">
      <c r="A14" s="24" t="s">
        <v>59</v>
      </c>
      <c r="B14" s="2">
        <v>2.7</v>
      </c>
      <c r="C14" s="2">
        <v>-15</v>
      </c>
      <c r="D14" s="2">
        <f t="shared" si="0"/>
        <v>0.18000000000000002</v>
      </c>
      <c r="E14" s="29"/>
      <c r="F14" s="32"/>
    </row>
    <row r="15" spans="1:6" s="27" customFormat="1">
      <c r="A15" s="24" t="s">
        <v>3</v>
      </c>
      <c r="B15" s="28">
        <f>C15*D15</f>
        <v>18</v>
      </c>
      <c r="C15" s="28">
        <v>15</v>
      </c>
      <c r="D15" s="28">
        <v>1.2</v>
      </c>
      <c r="E15" s="29">
        <f>SUM(B18:B26)</f>
        <v>4.5999999999999996</v>
      </c>
      <c r="F15" s="34">
        <f>E15/12</f>
        <v>0.3833333333333333</v>
      </c>
    </row>
    <row r="16" spans="1:6">
      <c r="A16" s="33" t="s">
        <v>86</v>
      </c>
    </row>
    <row r="17" spans="1:6" s="27" customFormat="1">
      <c r="A17" s="33" t="s">
        <v>2</v>
      </c>
      <c r="E17" s="28">
        <f>SUM(B18:B26)</f>
        <v>4.5999999999999996</v>
      </c>
      <c r="F17" s="32"/>
    </row>
    <row r="18" spans="1:6" s="27" customFormat="1">
      <c r="A18" s="30" t="s">
        <v>18</v>
      </c>
      <c r="B18" s="2">
        <v>1.2</v>
      </c>
      <c r="C18" s="2">
        <v>11.3</v>
      </c>
      <c r="D18" s="22">
        <f t="shared" ref="D18:D26" si="1">ABS(B18/C18)</f>
        <v>0.10619469026548671</v>
      </c>
      <c r="F18" s="32"/>
    </row>
    <row r="19" spans="1:6" s="27" customFormat="1">
      <c r="A19" s="30" t="s">
        <v>23</v>
      </c>
      <c r="B19" s="2">
        <v>0.05</v>
      </c>
      <c r="C19" s="2">
        <v>11.3</v>
      </c>
      <c r="D19" s="22">
        <f t="shared" si="1"/>
        <v>4.4247787610619468E-3</v>
      </c>
      <c r="F19" s="32"/>
    </row>
    <row r="20" spans="1:6" s="27" customFormat="1">
      <c r="A20" s="30" t="s">
        <v>26</v>
      </c>
      <c r="B20" s="2">
        <v>0.05</v>
      </c>
      <c r="C20" s="2">
        <v>11.3</v>
      </c>
      <c r="D20" s="22">
        <f t="shared" si="1"/>
        <v>4.4247787610619468E-3</v>
      </c>
      <c r="F20" s="32"/>
    </row>
    <row r="21" spans="1:6" s="27" customFormat="1">
      <c r="A21" s="30" t="s">
        <v>44</v>
      </c>
      <c r="B21" s="2">
        <v>0.06</v>
      </c>
      <c r="C21" s="2">
        <v>11.3</v>
      </c>
      <c r="D21" s="22">
        <f t="shared" si="1"/>
        <v>5.3097345132743353E-3</v>
      </c>
      <c r="F21" s="32"/>
    </row>
    <row r="22" spans="1:6" s="27" customFormat="1">
      <c r="A22" s="30" t="s">
        <v>44</v>
      </c>
      <c r="B22" s="2">
        <v>0.06</v>
      </c>
      <c r="C22" s="2">
        <v>11.3</v>
      </c>
      <c r="D22" s="22">
        <f t="shared" si="1"/>
        <v>5.3097345132743353E-3</v>
      </c>
      <c r="F22" s="32"/>
    </row>
    <row r="23" spans="1:6" s="27" customFormat="1">
      <c r="A23" s="30" t="s">
        <v>44</v>
      </c>
      <c r="B23" s="2">
        <v>0.06</v>
      </c>
      <c r="C23" s="2">
        <v>11.3</v>
      </c>
      <c r="D23" s="22">
        <f t="shared" si="1"/>
        <v>5.3097345132743353E-3</v>
      </c>
      <c r="F23" s="32"/>
    </row>
    <row r="24" spans="1:6" s="27" customFormat="1">
      <c r="A24" s="30" t="s">
        <v>44</v>
      </c>
      <c r="B24" s="2">
        <v>0.06</v>
      </c>
      <c r="C24" s="2">
        <v>11.3</v>
      </c>
      <c r="D24" s="22">
        <f t="shared" si="1"/>
        <v>5.3097345132743353E-3</v>
      </c>
      <c r="F24" s="32"/>
    </row>
    <row r="25" spans="1:6" s="27" customFormat="1">
      <c r="A25" s="30" t="s">
        <v>43</v>
      </c>
      <c r="B25" s="2">
        <v>1.5</v>
      </c>
      <c r="C25" s="2">
        <v>11.3</v>
      </c>
      <c r="D25" s="22">
        <f t="shared" si="1"/>
        <v>0.13274336283185839</v>
      </c>
      <c r="F25" s="32"/>
    </row>
    <row r="26" spans="1:6" s="27" customFormat="1">
      <c r="A26" s="30" t="s">
        <v>54</v>
      </c>
      <c r="B26" s="2">
        <v>1.56</v>
      </c>
      <c r="C26" s="2">
        <v>11.3</v>
      </c>
      <c r="D26" s="22">
        <f t="shared" si="1"/>
        <v>0.13805309734513274</v>
      </c>
      <c r="F26" s="32"/>
    </row>
    <row r="27" spans="1:6" s="27" customFormat="1">
      <c r="F27" s="32"/>
    </row>
    <row r="28" spans="1:6" s="27" customFormat="1">
      <c r="F28" s="32"/>
    </row>
    <row r="29" spans="1:6" s="27" customFormat="1">
      <c r="F29" s="32"/>
    </row>
    <row r="30" spans="1:6" s="27" customFormat="1">
      <c r="B30" s="28"/>
      <c r="C30" s="28"/>
      <c r="D30" s="28"/>
      <c r="E30" s="29"/>
      <c r="F30" s="32"/>
    </row>
    <row r="31" spans="1:6" s="27" customFormat="1">
      <c r="B31" s="28"/>
      <c r="C31" s="28"/>
      <c r="D31" s="28"/>
      <c r="E31" s="29"/>
      <c r="F31" s="32"/>
    </row>
    <row r="32" spans="1:6" s="27" customFormat="1">
      <c r="B32" s="28"/>
      <c r="C32" s="28"/>
      <c r="D32" s="28"/>
      <c r="E32" s="29"/>
      <c r="F32" s="32"/>
    </row>
    <row r="33" spans="1:6" s="27" customFormat="1">
      <c r="B33" s="28"/>
      <c r="C33" s="28"/>
      <c r="D33" s="28"/>
      <c r="E33" s="29"/>
      <c r="F33" s="32"/>
    </row>
    <row r="34" spans="1:6">
      <c r="A34" t="s">
        <v>88</v>
      </c>
    </row>
  </sheetData>
  <phoneticPr fontId="0" type="noConversion"/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Specs</vt:lpstr>
      <vt:lpstr>Wiring Heirarchy</vt:lpstr>
      <vt:lpstr>Specs!Print_Area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lar</cp:lastModifiedBy>
  <cp:lastPrinted>2010-10-13T17:47:52Z</cp:lastPrinted>
  <dcterms:created xsi:type="dcterms:W3CDTF">2010-04-27T23:32:09Z</dcterms:created>
  <dcterms:modified xsi:type="dcterms:W3CDTF">2010-10-13T17:48:00Z</dcterms:modified>
</cp:coreProperties>
</file>