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2055" yWindow="855" windowWidth="20955" windowHeight="10785" tabRatio="659" firstSheet="2" activeTab="7"/>
  </bookViews>
  <sheets>
    <sheet name="Cook Data" sheetId="4" r:id="rId1"/>
    <sheet name="Clark Data" sheetId="5" r:id="rId2"/>
    <sheet name="Statistical Analysis" sheetId="2" r:id="rId3"/>
    <sheet name="Raw Truspec Data All" sheetId="1" r:id="rId4"/>
    <sheet name="Igor-Friendly Cook Data" sheetId="3" r:id="rId5"/>
    <sheet name="Igor-Friendly Clark Data" sheetId="6" r:id="rId6"/>
    <sheet name="CFNT_biomass" sheetId="7" r:id="rId7"/>
    <sheet name="CFCT_biomass" sheetId="8" r:id="rId8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7" i="6"/>
  <c r="K5"/>
  <c r="K4"/>
  <c r="K3"/>
  <c r="K2"/>
  <c r="J7"/>
  <c r="J5"/>
  <c r="J4"/>
  <c r="J3"/>
  <c r="J2"/>
  <c r="I7"/>
  <c r="I5"/>
  <c r="I4"/>
  <c r="I3"/>
  <c r="I2"/>
  <c r="H7"/>
  <c r="H5"/>
  <c r="H4"/>
  <c r="H3"/>
  <c r="H2"/>
  <c r="J7" i="5"/>
  <c r="K7"/>
  <c r="L7"/>
  <c r="M7"/>
  <c r="I7"/>
  <c r="J6"/>
  <c r="K6"/>
  <c r="L6"/>
  <c r="M6"/>
  <c r="I6"/>
  <c r="M3"/>
  <c r="M4"/>
  <c r="M5"/>
  <c r="M2"/>
  <c r="L3"/>
  <c r="L4"/>
  <c r="L5"/>
  <c r="L2"/>
  <c r="D14"/>
  <c r="D15"/>
  <c r="D16"/>
  <c r="D17"/>
  <c r="D18"/>
  <c r="D19"/>
  <c r="C14"/>
  <c r="K8" i="3"/>
  <c r="J8"/>
  <c r="I8"/>
  <c r="H8"/>
  <c r="D23" i="4"/>
  <c r="D22"/>
  <c r="K6" i="3"/>
  <c r="J6"/>
  <c r="I6"/>
  <c r="I5"/>
  <c r="I4"/>
  <c r="H6"/>
  <c r="H5"/>
  <c r="H4"/>
  <c r="I3"/>
  <c r="H3"/>
  <c r="I2"/>
  <c r="H2"/>
  <c r="D18" i="4"/>
  <c r="D19"/>
  <c r="D20"/>
  <c r="D21"/>
  <c r="C18"/>
  <c r="M7" l="1"/>
  <c r="M6"/>
  <c r="M3"/>
  <c r="M4"/>
  <c r="M5"/>
  <c r="M2"/>
  <c r="L7"/>
  <c r="L6"/>
  <c r="L3"/>
  <c r="L4"/>
  <c r="L5"/>
  <c r="L2"/>
  <c r="J7"/>
  <c r="K7"/>
  <c r="J6"/>
  <c r="K6"/>
  <c r="I7"/>
  <c r="I6"/>
  <c r="F3" i="5" l="1"/>
  <c r="F4"/>
  <c r="F5"/>
  <c r="F6"/>
  <c r="F7"/>
  <c r="F8"/>
  <c r="F9"/>
  <c r="F10"/>
  <c r="F11"/>
  <c r="F12"/>
  <c r="F13"/>
  <c r="F2"/>
  <c r="D9"/>
  <c r="C9" i="6" s="1"/>
  <c r="D10" i="5"/>
  <c r="C10" i="6" s="1"/>
  <c r="D11" i="5"/>
  <c r="C11" i="6" s="1"/>
  <c r="D12" i="5"/>
  <c r="C12" i="6" s="1"/>
  <c r="D13" i="5"/>
  <c r="C13" i="6" s="1"/>
  <c r="D3" i="5"/>
  <c r="C3" i="6" s="1"/>
  <c r="D4" i="5"/>
  <c r="C4" i="6" s="1"/>
  <c r="D5" i="5"/>
  <c r="C5" i="6" s="1"/>
  <c r="D6" i="5"/>
  <c r="C6" i="6" s="1"/>
  <c r="D7" i="5"/>
  <c r="C7" i="6" s="1"/>
  <c r="D8" i="5"/>
  <c r="C8" i="6" s="1"/>
  <c r="D2" i="5"/>
  <c r="C2" i="6" s="1"/>
  <c r="F6" i="4"/>
  <c r="F7"/>
  <c r="F8"/>
  <c r="F9"/>
  <c r="F10"/>
  <c r="F11"/>
  <c r="F12"/>
  <c r="F13"/>
  <c r="F14"/>
  <c r="F15"/>
  <c r="F16"/>
  <c r="F17"/>
  <c r="D6"/>
  <c r="C6" i="3" s="1"/>
  <c r="D7" i="4"/>
  <c r="C7" i="3" s="1"/>
  <c r="D8" i="4"/>
  <c r="C8" i="3" s="1"/>
  <c r="D9" i="4"/>
  <c r="C9" i="3" s="1"/>
  <c r="D10" i="4"/>
  <c r="C10" i="3" s="1"/>
  <c r="D11" i="4"/>
  <c r="C11" i="3" s="1"/>
  <c r="D12" i="4"/>
  <c r="C12" i="3" s="1"/>
  <c r="D13" i="4"/>
  <c r="C13" i="3" s="1"/>
  <c r="D14" i="4"/>
  <c r="C14" i="3" s="1"/>
  <c r="D15" i="4"/>
  <c r="C15" i="3" s="1"/>
  <c r="D16" i="4"/>
  <c r="C16" i="3" s="1"/>
  <c r="D17" i="4"/>
  <c r="C17" i="3" s="1"/>
  <c r="E5" i="4"/>
  <c r="F5" s="1"/>
  <c r="E4"/>
  <c r="F4" s="1"/>
  <c r="E3"/>
  <c r="F3" s="1"/>
  <c r="E2"/>
  <c r="F2" s="1"/>
  <c r="C5"/>
  <c r="D5" s="1"/>
  <c r="C5" i="3" s="1"/>
  <c r="C4" i="4"/>
  <c r="D4" s="1"/>
  <c r="C4" i="3" s="1"/>
  <c r="C3" i="4"/>
  <c r="D3" s="1"/>
  <c r="C3" i="3" s="1"/>
  <c r="C2" i="4"/>
  <c r="D2" s="1"/>
  <c r="C2" i="3" s="1"/>
  <c r="K5" l="1"/>
  <c r="J5"/>
  <c r="K4"/>
  <c r="J4"/>
  <c r="K3"/>
  <c r="J3"/>
  <c r="J2"/>
  <c r="K2"/>
  <c r="M4" i="2"/>
  <c r="M5"/>
  <c r="M6"/>
  <c r="M7"/>
  <c r="M8"/>
  <c r="M9"/>
  <c r="M10"/>
  <c r="M11"/>
  <c r="M12"/>
  <c r="M13"/>
  <c r="M14"/>
  <c r="M3"/>
  <c r="F16"/>
  <c r="F17"/>
  <c r="F18"/>
  <c r="F19"/>
  <c r="F20"/>
  <c r="F21"/>
  <c r="F22"/>
  <c r="F23"/>
  <c r="F24"/>
  <c r="F25"/>
  <c r="F26"/>
  <c r="F15"/>
  <c r="F13"/>
  <c r="F10"/>
  <c r="F7"/>
  <c r="F4"/>
  <c r="D45"/>
  <c r="D44"/>
  <c r="D42"/>
  <c r="D41"/>
  <c r="D43"/>
  <c r="D39"/>
  <c r="D38"/>
  <c r="D36"/>
  <c r="D35"/>
  <c r="C45"/>
  <c r="C46" s="1"/>
  <c r="C44"/>
  <c r="C42"/>
  <c r="C41"/>
  <c r="C39"/>
  <c r="C40" s="1"/>
  <c r="C38"/>
  <c r="C36"/>
  <c r="C35"/>
  <c r="C43" l="1"/>
  <c r="D40"/>
  <c r="C37"/>
  <c r="D37"/>
  <c r="D46"/>
</calcChain>
</file>

<file path=xl/comments1.xml><?xml version="1.0" encoding="utf-8"?>
<comments xmlns="http://schemas.openxmlformats.org/spreadsheetml/2006/main">
  <authors>
    <author>Heber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Heber:</t>
        </r>
        <r>
          <rPr>
            <sz val="9"/>
            <color indexed="81"/>
            <rFont val="Tahoma"/>
            <family val="2"/>
          </rPr>
          <t xml:space="preserve">
This row was averaged and compared to ensure accurate TruSpec data. See Sheet _____.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Heber:</t>
        </r>
        <r>
          <rPr>
            <sz val="9"/>
            <color indexed="81"/>
            <rFont val="Tahoma"/>
            <family val="2"/>
          </rPr>
          <t xml:space="preserve">
This row was averaged and compared to ensure accurate TruSpec data. See Sheet _____.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Heber:</t>
        </r>
        <r>
          <rPr>
            <sz val="9"/>
            <color indexed="81"/>
            <rFont val="Tahoma"/>
            <family val="2"/>
          </rPr>
          <t xml:space="preserve">
This row was averaged and compared to ensure accurate TruSpec data. See Sheet _____.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Heber:</t>
        </r>
        <r>
          <rPr>
            <sz val="9"/>
            <color indexed="81"/>
            <rFont val="Tahoma"/>
            <family val="2"/>
          </rPr>
          <t xml:space="preserve">
This row was averaged and compared to ensure accurate TruSpec data. See Sheet _____.</t>
        </r>
      </text>
    </comment>
  </commentList>
</comments>
</file>

<file path=xl/comments2.xml><?xml version="1.0" encoding="utf-8"?>
<comments xmlns="http://schemas.openxmlformats.org/spreadsheetml/2006/main">
  <authors>
    <author>Laurel Graves</author>
  </authors>
  <commentList>
    <comment ref="B9" authorId="0">
      <text>
        <r>
          <rPr>
            <b/>
            <sz val="9"/>
            <color indexed="81"/>
            <rFont val="Calibri"/>
            <family val="2"/>
          </rPr>
          <t>Laurel Graves:</t>
        </r>
        <r>
          <rPr>
            <sz val="9"/>
            <color indexed="81"/>
            <rFont val="Calibri"/>
            <family val="2"/>
          </rPr>
          <t xml:space="preserve">
Corrected value (from inaccurately weighing when moisture was present)
</t>
        </r>
      </text>
    </comment>
  </commentList>
</comments>
</file>

<file path=xl/comments3.xml><?xml version="1.0" encoding="utf-8"?>
<comments xmlns="http://schemas.openxmlformats.org/spreadsheetml/2006/main">
  <authors>
    <author>Laurel Graves</author>
  </authors>
  <commentList>
    <comment ref="B3" authorId="0">
      <text>
        <r>
          <rPr>
            <b/>
            <sz val="9"/>
            <color indexed="81"/>
            <rFont val="Calibri"/>
            <family val="2"/>
          </rPr>
          <t>Laurel Graves:</t>
        </r>
        <r>
          <rPr>
            <sz val="9"/>
            <color indexed="81"/>
            <rFont val="Calibri"/>
            <family val="2"/>
          </rPr>
          <t xml:space="preserve">
Triples tested to see if change occurs within individual samples
</t>
        </r>
      </text>
    </comment>
    <comment ref="J10" authorId="0">
      <text>
        <r>
          <rPr>
            <b/>
            <sz val="9"/>
            <color indexed="81"/>
            <rFont val="Calibri"/>
            <family val="2"/>
          </rPr>
          <t>Laurel Graves:</t>
        </r>
        <r>
          <rPr>
            <sz val="9"/>
            <color indexed="81"/>
            <rFont val="Calibri"/>
            <family val="2"/>
          </rPr>
          <t xml:space="preserve">
Corrected value (from inaccurately weighing when moisture was present)
</t>
        </r>
      </text>
    </comment>
  </commentList>
</comments>
</file>

<file path=xl/comments4.xml><?xml version="1.0" encoding="utf-8"?>
<comments xmlns="http://schemas.openxmlformats.org/spreadsheetml/2006/main">
  <authors>
    <author>Heber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Heber:</t>
        </r>
        <r>
          <rPr>
            <sz val="9"/>
            <color indexed="81"/>
            <rFont val="Tahoma"/>
            <family val="2"/>
          </rPr>
          <t xml:space="preserve">
Multiple samples run on first four cook samples to ensure accuracy in grinding samples run through truspec. Statistical analysis run on Statistical Analysis sheet.</t>
        </r>
      </text>
    </comment>
  </commentList>
</comments>
</file>

<file path=xl/comments5.xml><?xml version="1.0" encoding="utf-8"?>
<comments xmlns="http://schemas.openxmlformats.org/spreadsheetml/2006/main">
  <authors>
    <author>Heber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Heber:</t>
        </r>
        <r>
          <rPr>
            <sz val="9"/>
            <color indexed="81"/>
            <rFont val="Tahoma"/>
            <family val="2"/>
          </rPr>
          <t xml:space="preserve">
This row was averaged and compared to ensure accurate TruSpec data. See Sheet _____.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Heber:</t>
        </r>
        <r>
          <rPr>
            <sz val="9"/>
            <color indexed="81"/>
            <rFont val="Tahoma"/>
            <family val="2"/>
          </rPr>
          <t xml:space="preserve">
This row was averaged and compared to ensure accurate TruSpec data. See Sheet _____.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Heber:</t>
        </r>
        <r>
          <rPr>
            <sz val="9"/>
            <color indexed="81"/>
            <rFont val="Tahoma"/>
            <family val="2"/>
          </rPr>
          <t xml:space="preserve">
This row was averaged and compared to ensure accurate TruSpec data. See Sheet _____.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Heber:</t>
        </r>
        <r>
          <rPr>
            <sz val="9"/>
            <color indexed="81"/>
            <rFont val="Tahoma"/>
            <family val="2"/>
          </rPr>
          <t xml:space="preserve">
This row was averaged and compared to ensure accurate TruSpec data. See Sheet _____.</t>
        </r>
      </text>
    </comment>
  </commentList>
</comments>
</file>

<file path=xl/comments6.xml><?xml version="1.0" encoding="utf-8"?>
<comments xmlns="http://schemas.openxmlformats.org/spreadsheetml/2006/main">
  <authors>
    <author>Laurel Graves</author>
  </authors>
  <commentList>
    <comment ref="B9" authorId="0">
      <text>
        <r>
          <rPr>
            <b/>
            <sz val="9"/>
            <color indexed="81"/>
            <rFont val="Calibri"/>
            <family val="2"/>
          </rPr>
          <t>Laurel Graves:</t>
        </r>
        <r>
          <rPr>
            <sz val="9"/>
            <color indexed="81"/>
            <rFont val="Calibri"/>
            <family val="2"/>
          </rPr>
          <t xml:space="preserve">
Corrected value (from inaccurately weighing when moisture was present)
</t>
        </r>
      </text>
    </comment>
  </commentList>
</comments>
</file>

<file path=xl/sharedStrings.xml><?xml version="1.0" encoding="utf-8"?>
<sst xmlns="http://schemas.openxmlformats.org/spreadsheetml/2006/main" count="282" uniqueCount="138">
  <si>
    <t>Project</t>
  </si>
  <si>
    <t>Weight</t>
  </si>
  <si>
    <t>Position</t>
  </si>
  <si>
    <t>502-055-1030</t>
  </si>
  <si>
    <t>FXBio_CF1-2_051812</t>
  </si>
  <si>
    <t>FXBio_CF1-1_051812</t>
  </si>
  <si>
    <t>FXBio_CF2-1_051812</t>
  </si>
  <si>
    <t>FXBio_CF2-2_051812</t>
  </si>
  <si>
    <t>FXBio_CF3-1_051812</t>
  </si>
  <si>
    <t>FXBio_CF3-2_051812</t>
  </si>
  <si>
    <t>FXBio_CF3-3_051812</t>
  </si>
  <si>
    <t>FXBio_CF4-1_051812</t>
  </si>
  <si>
    <t>FXBio_CF4-2_051812</t>
  </si>
  <si>
    <t>FXBio_CF4-3_051812</t>
  </si>
  <si>
    <t>FXBio_CL1_051812</t>
  </si>
  <si>
    <t>FXBio_CL2_051812</t>
  </si>
  <si>
    <t>FXBio_CL3_051812</t>
  </si>
  <si>
    <t>FXBio_CL4_051812</t>
  </si>
  <si>
    <t>FXBio_CF1_060412</t>
  </si>
  <si>
    <t>FXBio_CF2_060412</t>
  </si>
  <si>
    <t>FXBio_CF3_060412</t>
  </si>
  <si>
    <t>FXBio_CF4_060412</t>
  </si>
  <si>
    <t>FXBio_CL1_060412</t>
  </si>
  <si>
    <t>FXBio_CL2_060412</t>
  </si>
  <si>
    <t>FXBio_CL3_060412</t>
  </si>
  <si>
    <t>FXBio_CL4_060412</t>
  </si>
  <si>
    <t>laurel.graves@email.wsu.edu</t>
  </si>
  <si>
    <t>0.1104</t>
  </si>
  <si>
    <t>0.1181</t>
  </si>
  <si>
    <t>0.1145</t>
  </si>
  <si>
    <t>FXBio_CF1-3_051812</t>
  </si>
  <si>
    <t>0.115</t>
  </si>
  <si>
    <t>0.1195</t>
  </si>
  <si>
    <t>FXBio_CF2-3_051812</t>
  </si>
  <si>
    <t>0.1133</t>
  </si>
  <si>
    <t>0.1118</t>
  </si>
  <si>
    <t>0.1117</t>
  </si>
  <si>
    <t>0.1151</t>
  </si>
  <si>
    <t>0.1153</t>
  </si>
  <si>
    <t>0.1125</t>
  </si>
  <si>
    <t>0.118</t>
  </si>
  <si>
    <t>0.1123</t>
  </si>
  <si>
    <t>0.1141</t>
  </si>
  <si>
    <t>0.1177</t>
  </si>
  <si>
    <t>0.1122</t>
  </si>
  <si>
    <t>0.1173</t>
  </si>
  <si>
    <t>0.1168</t>
  </si>
  <si>
    <t>0.1179</t>
  </si>
  <si>
    <t>0.1185</t>
  </si>
  <si>
    <t>0.1171</t>
  </si>
  <si>
    <t>0.1148</t>
  </si>
  <si>
    <t>0.1182</t>
  </si>
  <si>
    <t>N%</t>
  </si>
  <si>
    <t>C%</t>
  </si>
  <si>
    <t>good</t>
  </si>
  <si>
    <t>CFNT (Cook)</t>
    <phoneticPr fontId="3" type="noConversion"/>
  </si>
  <si>
    <t>CFCT (Clark)</t>
    <phoneticPr fontId="3" type="noConversion"/>
  </si>
  <si>
    <t>Average</t>
    <phoneticPr fontId="3" type="noConversion"/>
  </si>
  <si>
    <t>Stdev</t>
    <phoneticPr fontId="3" type="noConversion"/>
  </si>
  <si>
    <t>N</t>
    <phoneticPr fontId="3" type="noConversion"/>
  </si>
  <si>
    <t>C</t>
    <phoneticPr fontId="3" type="noConversion"/>
  </si>
  <si>
    <t>CV</t>
  </si>
  <si>
    <t>FXBio_CF1_062112</t>
  </si>
  <si>
    <t>FXBio_CF2_062112</t>
  </si>
  <si>
    <t>FXBio_CF3_062112</t>
  </si>
  <si>
    <t>FXBio_CF4_062112</t>
  </si>
  <si>
    <t>FXBio_CF1_071312</t>
  </si>
  <si>
    <t>FXBio_CF2_071312</t>
  </si>
  <si>
    <t>FXBio_CF3_071312</t>
  </si>
  <si>
    <t>FXBio_CF4_071312</t>
  </si>
  <si>
    <t>FXBio_CL1_062812</t>
  </si>
  <si>
    <t>FXBio_CL2_062812</t>
  </si>
  <si>
    <t>FXBio_CL3_062812</t>
  </si>
  <si>
    <t>FXBio_CL4_062812</t>
  </si>
  <si>
    <t>DateCB</t>
  </si>
  <si>
    <t>CookCarbonMeter</t>
  </si>
  <si>
    <t>ClarkCarbonMeter</t>
  </si>
  <si>
    <t>DateCLB</t>
  </si>
  <si>
    <t>C%L</t>
  </si>
  <si>
    <t>WeightClarkg</t>
  </si>
  <si>
    <t>WeightCookg</t>
  </si>
  <si>
    <t>Sample ID Cook</t>
  </si>
  <si>
    <t>Sample ID Clark</t>
  </si>
  <si>
    <t>g</t>
  </si>
  <si>
    <t>gC/m2</t>
  </si>
  <si>
    <t>Sample ID</t>
  </si>
  <si>
    <t>Carbon % TruSpec</t>
  </si>
  <si>
    <t>Nitrogen % TruSpec</t>
  </si>
  <si>
    <t xml:space="preserve">Grain Carbon % </t>
  </si>
  <si>
    <t>Grain Nitrogen %</t>
  </si>
  <si>
    <t>Biomass Weight (g)</t>
  </si>
  <si>
    <t>Grain Weight (g)</t>
  </si>
  <si>
    <t>FxBio_CF1_051812</t>
  </si>
  <si>
    <t>FxBio_CF2_051812</t>
  </si>
  <si>
    <t>FxBio_CF3_051812</t>
  </si>
  <si>
    <t>FxBio_CF4_051812</t>
  </si>
  <si>
    <t>**</t>
  </si>
  <si>
    <t>** = missing</t>
  </si>
  <si>
    <t>Carbon per meter (gC/m^2)</t>
  </si>
  <si>
    <t>Nitrogen per meter (gC/m^2)</t>
  </si>
  <si>
    <t>Carbon_Per_Meter_CFCT</t>
  </si>
  <si>
    <t>Date_CFCT</t>
  </si>
  <si>
    <t>SID_CFCT</t>
  </si>
  <si>
    <t>BM_Weight_CFCT</t>
  </si>
  <si>
    <t>SID_CFNT</t>
  </si>
  <si>
    <t>BM_Weight_CFNT</t>
  </si>
  <si>
    <t>Carbon_Per_Meter_CFNT</t>
  </si>
  <si>
    <t>Date_CFNT</t>
  </si>
  <si>
    <t>Statistical Procedure</t>
  </si>
  <si>
    <t>FXBio_CF1_051812</t>
  </si>
  <si>
    <t>FXBio_CF2_051812</t>
  </si>
  <si>
    <t>FXBio_CF3_051812</t>
  </si>
  <si>
    <t>FXBio_CF4_051812</t>
  </si>
  <si>
    <t>Cook</t>
  </si>
  <si>
    <t>Clark</t>
  </si>
  <si>
    <t>Legend</t>
  </si>
  <si>
    <t>average</t>
  </si>
  <si>
    <t>sd</t>
  </si>
  <si>
    <t xml:space="preserve"> gC</t>
  </si>
  <si>
    <t>gN</t>
  </si>
  <si>
    <t>FXBio_CF1_081712</t>
  </si>
  <si>
    <t>FXBio_CF2_081712</t>
  </si>
  <si>
    <t>FXBio_CF3_081712</t>
  </si>
  <si>
    <t>FXBio_CF4_081712</t>
  </si>
  <si>
    <t>Date</t>
  </si>
  <si>
    <t>BM_weight_sd</t>
  </si>
  <si>
    <t>BM_weight_avg</t>
  </si>
  <si>
    <t>C_per_m_avg</t>
  </si>
  <si>
    <t>C_per_m_sd</t>
  </si>
  <si>
    <t>FXBio_CF1_092112</t>
  </si>
  <si>
    <t>FXBio_CF2_092112</t>
  </si>
  <si>
    <t>FXBio_CL1_081712</t>
  </si>
  <si>
    <t>FXBio_CL2_081712</t>
  </si>
  <si>
    <t>FXBio_CL3_081712</t>
  </si>
  <si>
    <t>FXBio_CL4_081712</t>
  </si>
  <si>
    <t>FXBio_CL1_092112</t>
  </si>
  <si>
    <t>FXBio_CL2_092112</t>
  </si>
  <si>
    <t>avg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</si>
</sst>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%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/>
    <xf numFmtId="14" fontId="2" fillId="0" borderId="0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4" borderId="9" xfId="0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0" fillId="5" borderId="10" xfId="0" applyFill="1" applyBorder="1"/>
    <xf numFmtId="0" fontId="0" fillId="0" borderId="0" xfId="0" applyBorder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0" fillId="4" borderId="9" xfId="0" applyFill="1" applyBorder="1"/>
    <xf numFmtId="0" fontId="2" fillId="4" borderId="11" xfId="0" applyFon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4" fontId="0" fillId="0" borderId="9" xfId="0" applyNumberFormat="1" applyBorder="1"/>
    <xf numFmtId="14" fontId="0" fillId="0" borderId="11" xfId="0" applyNumberFormat="1" applyBorder="1"/>
    <xf numFmtId="0" fontId="0" fillId="5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6" fontId="0" fillId="3" borderId="9" xfId="2" applyNumberFormat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9" xfId="0" applyBorder="1"/>
    <xf numFmtId="0" fontId="0" fillId="4" borderId="11" xfId="0" applyFill="1" applyBorder="1"/>
    <xf numFmtId="0" fontId="0" fillId="4" borderId="13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0" fillId="5" borderId="4" xfId="0" applyFill="1" applyBorder="1"/>
    <xf numFmtId="0" fontId="0" fillId="0" borderId="0" xfId="0" applyFill="1" applyBorder="1"/>
    <xf numFmtId="2" fontId="0" fillId="0" borderId="0" xfId="0" applyNumberFormat="1" applyBorder="1"/>
    <xf numFmtId="2" fontId="0" fillId="0" borderId="0" xfId="0" applyNumberFormat="1"/>
    <xf numFmtId="165" fontId="0" fillId="0" borderId="0" xfId="0" applyNumberFormat="1" applyBorder="1"/>
    <xf numFmtId="165" fontId="0" fillId="0" borderId="0" xfId="0" applyNumberFormat="1"/>
    <xf numFmtId="0" fontId="0" fillId="5" borderId="20" xfId="0" applyFill="1" applyBorder="1"/>
    <xf numFmtId="165" fontId="0" fillId="10" borderId="0" xfId="0" applyNumberFormat="1" applyFill="1" applyBorder="1"/>
    <xf numFmtId="0" fontId="0" fillId="0" borderId="1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5" borderId="0" xfId="0" applyFill="1" applyBorder="1"/>
    <xf numFmtId="165" fontId="0" fillId="0" borderId="17" xfId="0" applyNumberForma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urel.graves@email.wsu.edu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opLeftCell="E1" workbookViewId="0">
      <selection activeCell="L1" sqref="L1:M1"/>
    </sheetView>
  </sheetViews>
  <sheetFormatPr defaultRowHeight="15"/>
  <cols>
    <col min="1" max="1" width="29.85546875" customWidth="1"/>
    <col min="2" max="2" width="18.28515625" bestFit="1" customWidth="1"/>
    <col min="3" max="3" width="16.85546875" bestFit="1" customWidth="1"/>
    <col min="4" max="4" width="25.7109375" bestFit="1" customWidth="1"/>
    <col min="5" max="5" width="18.5703125" bestFit="1" customWidth="1"/>
    <col min="6" max="6" width="27.28515625" bestFit="1" customWidth="1"/>
    <col min="7" max="8" width="15.5703125" bestFit="1" customWidth="1"/>
    <col min="9" max="9" width="15" bestFit="1" customWidth="1"/>
    <col min="10" max="11" width="16.140625" bestFit="1" customWidth="1"/>
  </cols>
  <sheetData>
    <row r="1" spans="1:13" ht="15.75" thickBot="1">
      <c r="A1" s="25" t="s">
        <v>85</v>
      </c>
      <c r="B1" s="25" t="s">
        <v>90</v>
      </c>
      <c r="C1" s="25" t="s">
        <v>86</v>
      </c>
      <c r="D1" s="25" t="s">
        <v>98</v>
      </c>
      <c r="E1" s="25" t="s">
        <v>87</v>
      </c>
      <c r="F1" s="25" t="s">
        <v>99</v>
      </c>
      <c r="H1" s="68" t="s">
        <v>85</v>
      </c>
      <c r="I1" s="25" t="s">
        <v>91</v>
      </c>
      <c r="J1" s="25" t="s">
        <v>88</v>
      </c>
      <c r="K1" s="25" t="s">
        <v>89</v>
      </c>
      <c r="L1" s="74" t="s">
        <v>118</v>
      </c>
      <c r="M1" s="74" t="s">
        <v>119</v>
      </c>
    </row>
    <row r="2" spans="1:13">
      <c r="A2" s="23" t="s">
        <v>92</v>
      </c>
      <c r="B2" s="24">
        <v>116</v>
      </c>
      <c r="C2" s="30">
        <f>AVERAGE('Raw Truspec Data All'!E2:E4)</f>
        <v>43.371333333333332</v>
      </c>
      <c r="D2" s="36">
        <f>C2/100*B2</f>
        <v>50.310746666666667</v>
      </c>
      <c r="E2" s="30">
        <f>AVERAGE('Raw Truspec Data All'!D2:D4)</f>
        <v>3.9925666666666668</v>
      </c>
      <c r="F2" s="36">
        <f>E2/100*B2</f>
        <v>4.631377333333333</v>
      </c>
      <c r="I2" s="58">
        <v>621</v>
      </c>
      <c r="J2" s="57">
        <v>45.143000000000001</v>
      </c>
      <c r="K2" s="1">
        <v>2.0775000000000001</v>
      </c>
      <c r="L2" s="73">
        <f>I2*J2/100</f>
        <v>280.33803</v>
      </c>
      <c r="M2" s="73">
        <f>I2*K2/100</f>
        <v>12.901275</v>
      </c>
    </row>
    <row r="3" spans="1:13">
      <c r="A3" s="18" t="s">
        <v>93</v>
      </c>
      <c r="B3" s="19">
        <v>181</v>
      </c>
      <c r="C3" s="22">
        <f>AVERAGE('Raw Truspec Data All'!E5:E7)</f>
        <v>42.324999999999996</v>
      </c>
      <c r="D3" s="36">
        <f t="shared" ref="D3:D23" si="0">C3/100*B3</f>
        <v>76.608249999999998</v>
      </c>
      <c r="E3" s="32">
        <f>AVERAGE('Raw Truspec Data All'!D5:D7)</f>
        <v>4.7138999999999998</v>
      </c>
      <c r="F3" s="36">
        <f t="shared" ref="F3:F17" si="1">E3/100*B3</f>
        <v>8.532159</v>
      </c>
      <c r="I3" s="40">
        <v>582</v>
      </c>
      <c r="J3" s="20">
        <v>45.268999999999998</v>
      </c>
      <c r="K3" s="1">
        <v>2.5789</v>
      </c>
      <c r="L3" s="73">
        <f t="shared" ref="L3:L7" si="2">I3*J3/100</f>
        <v>263.46557999999999</v>
      </c>
      <c r="M3" s="73">
        <f t="shared" ref="M3:M5" si="3">I3*K3/100</f>
        <v>15.009198</v>
      </c>
    </row>
    <row r="4" spans="1:13">
      <c r="A4" s="18" t="s">
        <v>94</v>
      </c>
      <c r="B4" s="19">
        <v>161</v>
      </c>
      <c r="C4" s="22">
        <f>AVERAGE('Raw Truspec Data All'!E8:E10)</f>
        <v>43.524999999999999</v>
      </c>
      <c r="D4" s="36">
        <f t="shared" si="0"/>
        <v>70.075249999999997</v>
      </c>
      <c r="E4" s="32">
        <f>AVERAGE('Raw Truspec Data All'!D8:D10)</f>
        <v>3.7949999999999999</v>
      </c>
      <c r="F4" s="36">
        <f t="shared" si="1"/>
        <v>6.1099499999999995</v>
      </c>
      <c r="I4" s="40">
        <v>671</v>
      </c>
      <c r="J4" s="20">
        <v>44.332999999999998</v>
      </c>
      <c r="K4" s="1">
        <v>1.8491</v>
      </c>
      <c r="L4" s="73">
        <f t="shared" si="2"/>
        <v>297.47442999999998</v>
      </c>
      <c r="M4" s="73">
        <f t="shared" si="3"/>
        <v>12.407461000000001</v>
      </c>
    </row>
    <row r="5" spans="1:13">
      <c r="A5" s="18" t="s">
        <v>95</v>
      </c>
      <c r="B5" s="19">
        <v>150</v>
      </c>
      <c r="C5" s="32">
        <f>AVERAGE('Raw Truspec Data All'!E11:E13)</f>
        <v>43.312333333333335</v>
      </c>
      <c r="D5" s="36">
        <f t="shared" si="0"/>
        <v>64.968500000000006</v>
      </c>
      <c r="E5" s="33">
        <f>AVERAGE('Raw Truspec Data All'!D11:D13)</f>
        <v>3.8792666666666666</v>
      </c>
      <c r="F5" s="36">
        <f t="shared" si="1"/>
        <v>5.8189000000000002</v>
      </c>
      <c r="I5" s="40">
        <v>683</v>
      </c>
      <c r="J5" s="20">
        <v>44.86</v>
      </c>
      <c r="K5" s="1">
        <v>1.9219999999999999</v>
      </c>
      <c r="L5" s="73">
        <f t="shared" si="2"/>
        <v>306.3938</v>
      </c>
      <c r="M5" s="73">
        <f t="shared" si="3"/>
        <v>13.12726</v>
      </c>
    </row>
    <row r="6" spans="1:13">
      <c r="A6" s="21" t="s">
        <v>18</v>
      </c>
      <c r="B6" s="21">
        <v>390</v>
      </c>
      <c r="C6" s="21">
        <v>44.387</v>
      </c>
      <c r="D6" s="36">
        <f t="shared" si="0"/>
        <v>173.10929999999999</v>
      </c>
      <c r="E6" s="18">
        <v>2.5804</v>
      </c>
      <c r="F6" s="36">
        <f t="shared" si="1"/>
        <v>10.063560000000001</v>
      </c>
      <c r="H6" s="26" t="s">
        <v>116</v>
      </c>
      <c r="I6" s="72">
        <f>AVERAGE(I2:I5)</f>
        <v>639.25</v>
      </c>
      <c r="J6" s="72">
        <f t="shared" ref="J6:M6" si="4">AVERAGE(J2:J5)</f>
        <v>44.901250000000005</v>
      </c>
      <c r="K6" s="72">
        <f t="shared" si="4"/>
        <v>2.1068750000000001</v>
      </c>
      <c r="L6" s="75">
        <f t="shared" si="4"/>
        <v>286.91795999999999</v>
      </c>
      <c r="M6" s="72">
        <f t="shared" si="4"/>
        <v>13.3612985</v>
      </c>
    </row>
    <row r="7" spans="1:13">
      <c r="A7" s="21" t="s">
        <v>19</v>
      </c>
      <c r="B7" s="21">
        <v>314</v>
      </c>
      <c r="C7" s="21">
        <v>43.485999999999997</v>
      </c>
      <c r="D7" s="36">
        <f t="shared" si="0"/>
        <v>136.54603999999998</v>
      </c>
      <c r="E7" s="35">
        <v>3.3170000000000002</v>
      </c>
      <c r="F7" s="36">
        <f t="shared" si="1"/>
        <v>10.415380000000001</v>
      </c>
      <c r="H7" s="26" t="s">
        <v>117</v>
      </c>
      <c r="I7" s="72">
        <f>STDEV(I2:I5)</f>
        <v>46.664583286828282</v>
      </c>
      <c r="J7" s="72">
        <f t="shared" ref="J7:M7" si="5">STDEV(J2:J5)</f>
        <v>0.41564919102458731</v>
      </c>
      <c r="K7" s="72">
        <f t="shared" si="5"/>
        <v>0.32878422888981085</v>
      </c>
      <c r="L7" s="75">
        <f t="shared" si="5"/>
        <v>19.009269747816717</v>
      </c>
      <c r="M7" s="72">
        <f t="shared" si="5"/>
        <v>1.1389723992179615</v>
      </c>
    </row>
    <row r="8" spans="1:13">
      <c r="A8" s="21" t="s">
        <v>20</v>
      </c>
      <c r="B8" s="21">
        <v>452</v>
      </c>
      <c r="C8" s="21">
        <v>44.445</v>
      </c>
      <c r="D8" s="36">
        <f t="shared" si="0"/>
        <v>200.8914</v>
      </c>
      <c r="E8" s="35">
        <v>2.6665999999999999</v>
      </c>
      <c r="F8" s="36">
        <f t="shared" si="1"/>
        <v>12.053032</v>
      </c>
      <c r="H8" s="26"/>
      <c r="I8" s="72"/>
      <c r="J8" s="72"/>
      <c r="K8" s="73"/>
    </row>
    <row r="9" spans="1:13">
      <c r="A9" s="21" t="s">
        <v>21</v>
      </c>
      <c r="B9" s="21">
        <v>410</v>
      </c>
      <c r="C9" s="21">
        <v>44.104999999999997</v>
      </c>
      <c r="D9" s="36">
        <f t="shared" si="0"/>
        <v>180.83049999999997</v>
      </c>
      <c r="E9" s="34">
        <v>2.3538000000000001</v>
      </c>
      <c r="F9" s="36">
        <f t="shared" si="1"/>
        <v>9.6505799999999997</v>
      </c>
      <c r="H9" s="26"/>
      <c r="I9" s="72"/>
      <c r="J9" s="72"/>
      <c r="K9" s="73"/>
    </row>
    <row r="10" spans="1:13">
      <c r="A10" s="22" t="s">
        <v>62</v>
      </c>
      <c r="B10" s="21">
        <v>954</v>
      </c>
      <c r="C10" s="22">
        <v>43.758000000000003</v>
      </c>
      <c r="D10" s="36">
        <f t="shared" si="0"/>
        <v>417.45132000000001</v>
      </c>
      <c r="E10" s="22" t="s">
        <v>96</v>
      </c>
      <c r="F10" s="36" t="e">
        <f t="shared" si="1"/>
        <v>#VALUE!</v>
      </c>
      <c r="H10" s="69"/>
      <c r="I10" s="72"/>
      <c r="J10" s="72"/>
      <c r="K10" s="73"/>
    </row>
    <row r="11" spans="1:13">
      <c r="A11" s="22" t="s">
        <v>63</v>
      </c>
      <c r="B11" s="21">
        <v>740</v>
      </c>
      <c r="C11" s="22">
        <v>43.698</v>
      </c>
      <c r="D11" s="36">
        <f t="shared" si="0"/>
        <v>323.36519999999996</v>
      </c>
      <c r="E11" s="22" t="s">
        <v>96</v>
      </c>
      <c r="F11" s="36" t="e">
        <f t="shared" si="1"/>
        <v>#VALUE!</v>
      </c>
      <c r="H11" s="26"/>
      <c r="I11" s="26"/>
      <c r="J11" s="26"/>
    </row>
    <row r="12" spans="1:13">
      <c r="A12" s="22" t="s">
        <v>64</v>
      </c>
      <c r="B12" s="21">
        <v>774</v>
      </c>
      <c r="C12" s="22">
        <v>43.81</v>
      </c>
      <c r="D12" s="36">
        <f t="shared" si="0"/>
        <v>339.08940000000001</v>
      </c>
      <c r="E12" s="22" t="s">
        <v>96</v>
      </c>
      <c r="F12" s="36" t="e">
        <f t="shared" si="1"/>
        <v>#VALUE!</v>
      </c>
      <c r="H12" s="26"/>
      <c r="I12" s="26"/>
      <c r="J12" s="26"/>
    </row>
    <row r="13" spans="1:13">
      <c r="A13" s="22" t="s">
        <v>65</v>
      </c>
      <c r="B13" s="21">
        <v>721</v>
      </c>
      <c r="C13" s="22">
        <v>43.741</v>
      </c>
      <c r="D13" s="36">
        <f t="shared" si="0"/>
        <v>315.37261000000001</v>
      </c>
      <c r="E13" s="22" t="s">
        <v>96</v>
      </c>
      <c r="F13" s="36" t="e">
        <f t="shared" si="1"/>
        <v>#VALUE!</v>
      </c>
      <c r="H13" s="26"/>
      <c r="I13" s="26"/>
      <c r="J13" s="26"/>
    </row>
    <row r="14" spans="1:13">
      <c r="A14" s="22" t="s">
        <v>66</v>
      </c>
      <c r="B14" s="22">
        <v>1276</v>
      </c>
      <c r="C14" s="22">
        <v>44.972000000000001</v>
      </c>
      <c r="D14" s="36">
        <f t="shared" si="0"/>
        <v>573.84271999999999</v>
      </c>
      <c r="E14" s="22" t="s">
        <v>96</v>
      </c>
      <c r="F14" s="36" t="e">
        <f t="shared" si="1"/>
        <v>#VALUE!</v>
      </c>
      <c r="H14" s="26"/>
      <c r="I14" s="26"/>
      <c r="J14" s="26"/>
    </row>
    <row r="15" spans="1:13">
      <c r="A15" s="22" t="s">
        <v>67</v>
      </c>
      <c r="B15" s="22">
        <v>1837</v>
      </c>
      <c r="C15" s="22">
        <v>44.372</v>
      </c>
      <c r="D15" s="36">
        <f t="shared" si="0"/>
        <v>815.11364000000003</v>
      </c>
      <c r="E15" s="22" t="s">
        <v>96</v>
      </c>
      <c r="F15" s="36" t="e">
        <f t="shared" si="1"/>
        <v>#VALUE!</v>
      </c>
      <c r="H15" s="26"/>
      <c r="I15" s="26"/>
      <c r="J15" s="26"/>
    </row>
    <row r="16" spans="1:13">
      <c r="A16" s="22" t="s">
        <v>68</v>
      </c>
      <c r="B16" s="22">
        <v>1438</v>
      </c>
      <c r="C16" s="22">
        <v>44.853000000000002</v>
      </c>
      <c r="D16" s="36">
        <f t="shared" si="0"/>
        <v>644.98614000000009</v>
      </c>
      <c r="E16" s="22" t="s">
        <v>96</v>
      </c>
      <c r="F16" s="36" t="e">
        <f t="shared" si="1"/>
        <v>#VALUE!</v>
      </c>
      <c r="H16" s="26"/>
      <c r="I16" s="26"/>
      <c r="J16" s="26"/>
    </row>
    <row r="17" spans="1:10">
      <c r="A17" s="22" t="s">
        <v>69</v>
      </c>
      <c r="B17" s="22">
        <v>1574</v>
      </c>
      <c r="C17" s="22">
        <v>44.207999999999998</v>
      </c>
      <c r="D17" s="36">
        <f t="shared" si="0"/>
        <v>695.83391999999992</v>
      </c>
      <c r="E17" s="22" t="s">
        <v>96</v>
      </c>
      <c r="F17" s="36" t="e">
        <f t="shared" si="1"/>
        <v>#VALUE!</v>
      </c>
      <c r="H17" s="26"/>
      <c r="I17" s="26"/>
      <c r="J17" s="26"/>
    </row>
    <row r="18" spans="1:10">
      <c r="A18" s="22" t="s">
        <v>120</v>
      </c>
      <c r="B18" s="77">
        <v>1327</v>
      </c>
      <c r="C18">
        <f>AVERAGE(C14:C17)</f>
        <v>44.60125</v>
      </c>
      <c r="D18" s="36">
        <f t="shared" si="0"/>
        <v>591.8585875</v>
      </c>
    </row>
    <row r="19" spans="1:10">
      <c r="A19" s="22" t="s">
        <v>121</v>
      </c>
      <c r="B19" s="77">
        <v>1484</v>
      </c>
      <c r="C19">
        <v>44.60125</v>
      </c>
      <c r="D19" s="36">
        <f t="shared" si="0"/>
        <v>661.88254999999992</v>
      </c>
      <c r="E19" t="s">
        <v>97</v>
      </c>
    </row>
    <row r="20" spans="1:10">
      <c r="A20" s="22" t="s">
        <v>122</v>
      </c>
      <c r="B20" s="77">
        <v>1405</v>
      </c>
      <c r="C20">
        <v>44.60125</v>
      </c>
      <c r="D20" s="36">
        <f t="shared" si="0"/>
        <v>626.64756249999994</v>
      </c>
    </row>
    <row r="21" spans="1:10">
      <c r="A21" s="22" t="s">
        <v>123</v>
      </c>
      <c r="B21" s="77">
        <v>1464</v>
      </c>
      <c r="C21">
        <v>44.60125</v>
      </c>
      <c r="D21" s="36">
        <f t="shared" si="0"/>
        <v>652.96229999999991</v>
      </c>
    </row>
    <row r="22" spans="1:10">
      <c r="A22" s="22" t="s">
        <v>129</v>
      </c>
      <c r="B22" s="76">
        <v>417</v>
      </c>
      <c r="C22">
        <v>44.26</v>
      </c>
      <c r="D22" s="79">
        <f t="shared" si="0"/>
        <v>184.5642</v>
      </c>
      <c r="E22" s="26">
        <v>0.47599999999999998</v>
      </c>
      <c r="F22" s="26"/>
    </row>
    <row r="23" spans="1:10">
      <c r="A23" s="22" t="s">
        <v>130</v>
      </c>
      <c r="B23" s="76">
        <v>589</v>
      </c>
      <c r="C23">
        <v>45.738</v>
      </c>
      <c r="D23" s="79">
        <f t="shared" si="0"/>
        <v>269.39681999999999</v>
      </c>
      <c r="E23">
        <v>0.41199999999999998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topLeftCell="C1" workbookViewId="0">
      <selection activeCell="L6" sqref="L6:L7"/>
    </sheetView>
  </sheetViews>
  <sheetFormatPr defaultRowHeight="15"/>
  <cols>
    <col min="1" max="1" width="24.7109375" customWidth="1"/>
    <col min="2" max="2" width="18.28515625" bestFit="1" customWidth="1"/>
    <col min="3" max="3" width="16.85546875" bestFit="1" customWidth="1"/>
    <col min="4" max="4" width="25.7109375" bestFit="1" customWidth="1"/>
    <col min="5" max="5" width="18.5703125" bestFit="1" customWidth="1"/>
    <col min="6" max="6" width="27.28515625" bestFit="1" customWidth="1"/>
    <col min="8" max="8" width="15.5703125" bestFit="1" customWidth="1"/>
    <col min="9" max="9" width="15" bestFit="1" customWidth="1"/>
    <col min="10" max="10" width="16.140625" bestFit="1" customWidth="1"/>
  </cols>
  <sheetData>
    <row r="1" spans="1:13" ht="15.75" thickBot="1">
      <c r="A1" s="25" t="s">
        <v>85</v>
      </c>
      <c r="B1" s="25" t="s">
        <v>90</v>
      </c>
      <c r="C1" s="25" t="s">
        <v>86</v>
      </c>
      <c r="D1" s="25" t="s">
        <v>98</v>
      </c>
      <c r="E1" s="25" t="s">
        <v>87</v>
      </c>
      <c r="F1" s="25" t="s">
        <v>99</v>
      </c>
      <c r="H1" s="68"/>
      <c r="I1" s="25" t="s">
        <v>91</v>
      </c>
      <c r="J1" s="25" t="s">
        <v>88</v>
      </c>
      <c r="K1" s="25" t="s">
        <v>89</v>
      </c>
      <c r="L1" s="74" t="s">
        <v>118</v>
      </c>
      <c r="M1" s="74" t="s">
        <v>119</v>
      </c>
    </row>
    <row r="2" spans="1:13">
      <c r="A2" s="41" t="s">
        <v>14</v>
      </c>
      <c r="B2" s="41">
        <v>247</v>
      </c>
      <c r="C2" s="41">
        <v>44.276000000000003</v>
      </c>
      <c r="D2" s="37">
        <f>C2/100*B2</f>
        <v>109.36172000000001</v>
      </c>
      <c r="E2" s="23">
        <v>3.6320999999999999</v>
      </c>
      <c r="F2" s="37">
        <f>E2/100*B2</f>
        <v>8.9712870000000002</v>
      </c>
      <c r="I2" s="23">
        <v>621</v>
      </c>
      <c r="J2" s="82">
        <v>45.018999999999998</v>
      </c>
      <c r="K2" s="82">
        <v>2.1221000000000001</v>
      </c>
      <c r="L2" s="71">
        <f>I2*J2/100</f>
        <v>279.56799000000001</v>
      </c>
      <c r="M2" s="71">
        <f>I2*K2/100</f>
        <v>13.178241</v>
      </c>
    </row>
    <row r="3" spans="1:13">
      <c r="A3" s="38" t="s">
        <v>15</v>
      </c>
      <c r="B3" s="38">
        <v>222</v>
      </c>
      <c r="C3" s="38">
        <v>44.088000000000001</v>
      </c>
      <c r="D3" s="39">
        <f t="shared" ref="D3:D19" si="0">C3/100*B3</f>
        <v>97.875360000000001</v>
      </c>
      <c r="E3" s="18">
        <v>3.5590999999999999</v>
      </c>
      <c r="F3" s="39">
        <f t="shared" ref="F3:F13" si="1">E3/100*B3</f>
        <v>7.9012019999999996</v>
      </c>
      <c r="I3" s="18">
        <v>545</v>
      </c>
      <c r="J3" s="82">
        <v>45.012</v>
      </c>
      <c r="K3" s="82">
        <v>2.4241999999999999</v>
      </c>
      <c r="L3" s="71">
        <f t="shared" ref="L3:L5" si="2">I3*J3/100</f>
        <v>245.31540000000001</v>
      </c>
      <c r="M3" s="71">
        <f t="shared" ref="M3:M5" si="3">I3*K3/100</f>
        <v>13.211889999999999</v>
      </c>
    </row>
    <row r="4" spans="1:13">
      <c r="A4" s="38" t="s">
        <v>16</v>
      </c>
      <c r="B4" s="38">
        <v>322</v>
      </c>
      <c r="C4" s="38">
        <v>43.1</v>
      </c>
      <c r="D4" s="39">
        <f t="shared" si="0"/>
        <v>138.78200000000001</v>
      </c>
      <c r="E4" s="18">
        <v>3.0398999999999998</v>
      </c>
      <c r="F4" s="39">
        <f t="shared" si="1"/>
        <v>9.7884779999999996</v>
      </c>
      <c r="I4" s="18">
        <v>783</v>
      </c>
      <c r="J4" s="82">
        <v>44.957999999999998</v>
      </c>
      <c r="K4" s="82">
        <v>2.0038</v>
      </c>
      <c r="L4" s="71">
        <f t="shared" si="2"/>
        <v>352.02114</v>
      </c>
      <c r="M4" s="71">
        <f t="shared" si="3"/>
        <v>15.689754000000001</v>
      </c>
    </row>
    <row r="5" spans="1:13">
      <c r="A5" s="38" t="s">
        <v>17</v>
      </c>
      <c r="B5" s="38">
        <v>357</v>
      </c>
      <c r="C5" s="38">
        <v>43.676000000000002</v>
      </c>
      <c r="D5" s="39">
        <f t="shared" si="0"/>
        <v>155.92332000000002</v>
      </c>
      <c r="E5" s="18">
        <v>3.5222000000000002</v>
      </c>
      <c r="F5" s="39">
        <f t="shared" si="1"/>
        <v>12.574254000000002</v>
      </c>
      <c r="I5" s="18">
        <v>708</v>
      </c>
      <c r="J5" s="82">
        <v>45.076000000000001</v>
      </c>
      <c r="K5" s="82">
        <v>2.2486000000000002</v>
      </c>
      <c r="L5" s="71">
        <f t="shared" si="2"/>
        <v>319.13808</v>
      </c>
      <c r="M5" s="71">
        <f t="shared" si="3"/>
        <v>15.920088</v>
      </c>
    </row>
    <row r="6" spans="1:13">
      <c r="A6" s="38" t="s">
        <v>22</v>
      </c>
      <c r="B6" s="38">
        <v>752</v>
      </c>
      <c r="C6" s="38">
        <v>43.104999999999997</v>
      </c>
      <c r="D6" s="39">
        <f t="shared" si="0"/>
        <v>324.14959999999996</v>
      </c>
      <c r="E6" s="18">
        <v>2.4977</v>
      </c>
      <c r="F6" s="39">
        <f t="shared" si="1"/>
        <v>18.782703999999999</v>
      </c>
      <c r="H6" s="26" t="s">
        <v>137</v>
      </c>
      <c r="I6" s="84">
        <f>AVERAGE(I2:I5)</f>
        <v>664.25</v>
      </c>
      <c r="J6" s="83">
        <f t="shared" ref="J6:M6" si="4">AVERAGE(J2:J5)</f>
        <v>45.016249999999999</v>
      </c>
      <c r="K6" s="83">
        <f t="shared" si="4"/>
        <v>2.199675</v>
      </c>
      <c r="L6" s="70">
        <f t="shared" si="4"/>
        <v>299.01065249999999</v>
      </c>
      <c r="M6" s="70">
        <f t="shared" si="4"/>
        <v>14.499993249999999</v>
      </c>
    </row>
    <row r="7" spans="1:13">
      <c r="A7" s="38" t="s">
        <v>23</v>
      </c>
      <c r="B7" s="38">
        <v>686</v>
      </c>
      <c r="C7" s="38">
        <v>44.658000000000001</v>
      </c>
      <c r="D7" s="39">
        <f t="shared" si="0"/>
        <v>306.35388</v>
      </c>
      <c r="E7" s="18">
        <v>2.3368000000000002</v>
      </c>
      <c r="F7" s="39">
        <f t="shared" si="1"/>
        <v>16.030448000000003</v>
      </c>
      <c r="H7" s="26" t="s">
        <v>117</v>
      </c>
      <c r="I7" s="85">
        <f>STDEV(I2:I5)</f>
        <v>103.45167954170681</v>
      </c>
      <c r="J7" s="83">
        <f t="shared" ref="J7:M7" si="5">STDEV(J2:J5)</f>
        <v>4.8265757357917959E-2</v>
      </c>
      <c r="K7" s="83">
        <f t="shared" si="5"/>
        <v>0.17999076596685151</v>
      </c>
      <c r="L7" s="70">
        <f t="shared" si="5"/>
        <v>46.462968727375184</v>
      </c>
      <c r="M7" s="70">
        <f t="shared" si="5"/>
        <v>1.509794548303258</v>
      </c>
    </row>
    <row r="8" spans="1:13">
      <c r="A8" s="38" t="s">
        <v>24</v>
      </c>
      <c r="B8" s="38">
        <v>601</v>
      </c>
      <c r="C8" s="38">
        <v>44.857999999999997</v>
      </c>
      <c r="D8" s="39">
        <f t="shared" si="0"/>
        <v>269.59657999999996</v>
      </c>
      <c r="E8" s="18">
        <v>2.1454</v>
      </c>
      <c r="F8" s="39">
        <f t="shared" si="1"/>
        <v>12.893854000000001</v>
      </c>
      <c r="H8" s="26"/>
      <c r="I8" s="26"/>
      <c r="J8" s="26"/>
    </row>
    <row r="9" spans="1:13">
      <c r="A9" s="38" t="s">
        <v>25</v>
      </c>
      <c r="B9" s="38">
        <v>643</v>
      </c>
      <c r="C9" s="38">
        <v>44.252000000000002</v>
      </c>
      <c r="D9" s="39">
        <f>C9/100*B9</f>
        <v>284.54036000000002</v>
      </c>
      <c r="E9" s="18">
        <v>2.5142000000000002</v>
      </c>
      <c r="F9" s="39">
        <f t="shared" si="1"/>
        <v>16.166306000000002</v>
      </c>
    </row>
    <row r="10" spans="1:13">
      <c r="A10" s="18" t="s">
        <v>70</v>
      </c>
      <c r="B10" s="38">
        <v>1220</v>
      </c>
      <c r="C10" s="18">
        <v>44.8</v>
      </c>
      <c r="D10" s="39">
        <f t="shared" si="0"/>
        <v>546.55999999999995</v>
      </c>
      <c r="E10" s="18" t="s">
        <v>96</v>
      </c>
      <c r="F10" s="39" t="e">
        <f t="shared" si="1"/>
        <v>#VALUE!</v>
      </c>
    </row>
    <row r="11" spans="1:13">
      <c r="A11" s="18" t="s">
        <v>71</v>
      </c>
      <c r="B11" s="38">
        <v>1125</v>
      </c>
      <c r="C11" s="18">
        <v>44.581000000000003</v>
      </c>
      <c r="D11" s="39">
        <f t="shared" si="0"/>
        <v>501.53625000000005</v>
      </c>
      <c r="E11" s="18" t="s">
        <v>96</v>
      </c>
      <c r="F11" s="39" t="e">
        <f t="shared" si="1"/>
        <v>#VALUE!</v>
      </c>
    </row>
    <row r="12" spans="1:13">
      <c r="A12" s="18" t="s">
        <v>72</v>
      </c>
      <c r="B12" s="38">
        <v>1358</v>
      </c>
      <c r="C12" s="18">
        <v>43.845999999999997</v>
      </c>
      <c r="D12" s="39">
        <f t="shared" si="0"/>
        <v>595.42867999999999</v>
      </c>
      <c r="E12" s="18" t="s">
        <v>96</v>
      </c>
      <c r="F12" s="39" t="e">
        <f t="shared" si="1"/>
        <v>#VALUE!</v>
      </c>
    </row>
    <row r="13" spans="1:13">
      <c r="A13" s="18" t="s">
        <v>73</v>
      </c>
      <c r="B13" s="38">
        <v>1299</v>
      </c>
      <c r="C13" s="18">
        <v>44.421999999999997</v>
      </c>
      <c r="D13" s="39">
        <f t="shared" si="0"/>
        <v>577.0417799999999</v>
      </c>
      <c r="E13" s="18" t="s">
        <v>96</v>
      </c>
      <c r="F13" s="39" t="e">
        <f t="shared" si="1"/>
        <v>#VALUE!</v>
      </c>
    </row>
    <row r="14" spans="1:13">
      <c r="A14" s="18" t="s">
        <v>131</v>
      </c>
      <c r="B14" s="80">
        <v>1413</v>
      </c>
      <c r="C14">
        <f>AVERAGE(C10:C13)</f>
        <v>44.41225</v>
      </c>
      <c r="D14" s="39">
        <f t="shared" si="0"/>
        <v>627.54509250000001</v>
      </c>
    </row>
    <row r="15" spans="1:13">
      <c r="A15" s="18" t="s">
        <v>132</v>
      </c>
      <c r="B15" s="80">
        <v>1310</v>
      </c>
      <c r="C15">
        <v>44.41225</v>
      </c>
      <c r="D15" s="39">
        <f t="shared" si="0"/>
        <v>581.80047500000001</v>
      </c>
    </row>
    <row r="16" spans="1:13">
      <c r="A16" s="18" t="s">
        <v>133</v>
      </c>
      <c r="B16" s="80">
        <v>1863</v>
      </c>
      <c r="C16">
        <v>44.41225</v>
      </c>
      <c r="D16" s="39">
        <f t="shared" si="0"/>
        <v>827.40021749999994</v>
      </c>
    </row>
    <row r="17" spans="1:5">
      <c r="A17" s="18" t="s">
        <v>134</v>
      </c>
      <c r="B17" s="80">
        <v>1605</v>
      </c>
      <c r="C17">
        <v>44.41225</v>
      </c>
      <c r="D17" s="39">
        <f t="shared" si="0"/>
        <v>712.81661249999991</v>
      </c>
    </row>
    <row r="18" spans="1:5">
      <c r="A18" s="18" t="s">
        <v>135</v>
      </c>
      <c r="B18" s="80">
        <v>501</v>
      </c>
      <c r="C18">
        <v>45.338999999999999</v>
      </c>
      <c r="D18" s="39">
        <f t="shared" si="0"/>
        <v>227.14838999999998</v>
      </c>
      <c r="E18">
        <v>0.47599999999999998</v>
      </c>
    </row>
    <row r="19" spans="1:5">
      <c r="A19" s="18" t="s">
        <v>136</v>
      </c>
      <c r="B19" s="80">
        <v>501</v>
      </c>
      <c r="C19">
        <v>44.694000000000003</v>
      </c>
      <c r="D19" s="39">
        <f t="shared" si="0"/>
        <v>223.91694000000001</v>
      </c>
      <c r="E19">
        <v>0.41199999999999998</v>
      </c>
    </row>
    <row r="23" spans="1:5">
      <c r="E23" t="s">
        <v>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6"/>
  <sheetViews>
    <sheetView topLeftCell="A34" workbookViewId="0">
      <selection activeCell="D53" sqref="D53"/>
    </sheetView>
  </sheetViews>
  <sheetFormatPr defaultColWidth="25.42578125" defaultRowHeight="15"/>
  <sheetData>
    <row r="1" spans="2:14" hidden="1">
      <c r="B1" s="13" t="s">
        <v>55</v>
      </c>
      <c r="C1" t="s">
        <v>83</v>
      </c>
      <c r="F1" t="s">
        <v>84</v>
      </c>
      <c r="I1" s="13" t="s">
        <v>56</v>
      </c>
      <c r="J1" t="s">
        <v>83</v>
      </c>
      <c r="M1" t="s">
        <v>84</v>
      </c>
    </row>
    <row r="2" spans="2:14" ht="15.75" hidden="1" thickBot="1">
      <c r="B2" t="s">
        <v>81</v>
      </c>
      <c r="C2" t="s">
        <v>79</v>
      </c>
      <c r="D2" s="3" t="s">
        <v>52</v>
      </c>
      <c r="E2" s="3" t="s">
        <v>53</v>
      </c>
      <c r="F2" s="3" t="s">
        <v>75</v>
      </c>
      <c r="G2" s="3" t="s">
        <v>74</v>
      </c>
      <c r="I2" t="s">
        <v>82</v>
      </c>
      <c r="J2" t="s">
        <v>80</v>
      </c>
      <c r="K2" s="3" t="s">
        <v>52</v>
      </c>
      <c r="L2" s="3" t="s">
        <v>78</v>
      </c>
      <c r="M2" t="s">
        <v>76</v>
      </c>
      <c r="N2" t="s">
        <v>77</v>
      </c>
    </row>
    <row r="3" spans="2:14" hidden="1">
      <c r="B3" s="4" t="s">
        <v>5</v>
      </c>
      <c r="C3" s="62">
        <v>116</v>
      </c>
      <c r="D3" s="5">
        <v>3.9397000000000002</v>
      </c>
      <c r="E3" s="6">
        <v>43.281999999999996</v>
      </c>
      <c r="F3" s="8"/>
      <c r="G3" s="8"/>
      <c r="I3" s="3" t="s">
        <v>14</v>
      </c>
      <c r="J3" s="3">
        <v>247</v>
      </c>
      <c r="K3" s="3">
        <v>3.6320999999999999</v>
      </c>
      <c r="L3" s="3">
        <v>44.276000000000003</v>
      </c>
      <c r="M3">
        <f>L3/100*J3</f>
        <v>109.36172000000001</v>
      </c>
      <c r="N3" s="17">
        <v>41047</v>
      </c>
    </row>
    <row r="4" spans="2:14" hidden="1">
      <c r="B4" s="7" t="s">
        <v>4</v>
      </c>
      <c r="C4" s="63"/>
      <c r="D4" s="8">
        <v>3.9923000000000002</v>
      </c>
      <c r="E4" s="9">
        <v>43.381</v>
      </c>
      <c r="F4" s="8">
        <f>E4/100*C3</f>
        <v>50.321960000000004</v>
      </c>
      <c r="G4" s="14">
        <v>41047</v>
      </c>
      <c r="I4" s="3" t="s">
        <v>15</v>
      </c>
      <c r="J4" s="3">
        <v>222</v>
      </c>
      <c r="K4" s="3">
        <v>3.5590999999999999</v>
      </c>
      <c r="L4" s="3">
        <v>44.088000000000001</v>
      </c>
      <c r="M4">
        <f t="shared" ref="M4:M14" si="0">L4/100*J4</f>
        <v>97.875360000000001</v>
      </c>
      <c r="N4" s="17">
        <v>41047</v>
      </c>
    </row>
    <row r="5" spans="2:14" ht="15.75" hidden="1" thickBot="1">
      <c r="B5" s="10" t="s">
        <v>30</v>
      </c>
      <c r="C5" s="64"/>
      <c r="D5" s="11">
        <v>4.0457000000000001</v>
      </c>
      <c r="E5" s="12">
        <v>43.451000000000001</v>
      </c>
      <c r="F5" s="8"/>
      <c r="G5" s="8"/>
      <c r="I5" s="3" t="s">
        <v>16</v>
      </c>
      <c r="J5" s="3">
        <v>322</v>
      </c>
      <c r="K5" s="3">
        <v>3.0398999999999998</v>
      </c>
      <c r="L5" s="3">
        <v>43.1</v>
      </c>
      <c r="M5">
        <f t="shared" si="0"/>
        <v>138.78200000000001</v>
      </c>
      <c r="N5" s="17">
        <v>41047</v>
      </c>
    </row>
    <row r="6" spans="2:14" hidden="1">
      <c r="B6" s="4" t="s">
        <v>6</v>
      </c>
      <c r="C6" s="62">
        <v>181</v>
      </c>
      <c r="D6" s="5">
        <v>4.7011000000000003</v>
      </c>
      <c r="E6" s="6">
        <v>42.329000000000001</v>
      </c>
      <c r="F6" s="8"/>
      <c r="G6" s="8"/>
      <c r="I6" s="3" t="s">
        <v>17</v>
      </c>
      <c r="J6" s="3">
        <v>357</v>
      </c>
      <c r="K6" s="3">
        <v>3.5222000000000002</v>
      </c>
      <c r="L6" s="3">
        <v>43.676000000000002</v>
      </c>
      <c r="M6">
        <f t="shared" si="0"/>
        <v>155.92332000000002</v>
      </c>
      <c r="N6" s="17">
        <v>41047</v>
      </c>
    </row>
    <row r="7" spans="2:14" hidden="1">
      <c r="B7" s="7" t="s">
        <v>7</v>
      </c>
      <c r="C7" s="63"/>
      <c r="D7" s="8">
        <v>4.7011000000000003</v>
      </c>
      <c r="E7" s="9">
        <v>42.335000000000001</v>
      </c>
      <c r="F7" s="8">
        <f>E6/100*C6</f>
        <v>76.615489999999994</v>
      </c>
      <c r="G7" s="14">
        <v>41047</v>
      </c>
      <c r="I7" s="3" t="s">
        <v>22</v>
      </c>
      <c r="J7" s="3">
        <v>752</v>
      </c>
      <c r="K7" s="3">
        <v>2.4977</v>
      </c>
      <c r="L7" s="3">
        <v>43.104999999999997</v>
      </c>
      <c r="M7">
        <f t="shared" si="0"/>
        <v>324.14959999999996</v>
      </c>
      <c r="N7" s="17">
        <v>41064</v>
      </c>
    </row>
    <row r="8" spans="2:14" ht="15.75" hidden="1" thickBot="1">
      <c r="B8" s="10" t="s">
        <v>33</v>
      </c>
      <c r="C8" s="64"/>
      <c r="D8" s="11">
        <v>4.7394999999999996</v>
      </c>
      <c r="E8" s="12">
        <v>42.311</v>
      </c>
      <c r="F8" s="8"/>
      <c r="G8" s="8"/>
      <c r="I8" s="3" t="s">
        <v>23</v>
      </c>
      <c r="J8" s="3">
        <v>686</v>
      </c>
      <c r="K8" s="3">
        <v>2.3368000000000002</v>
      </c>
      <c r="L8" s="3">
        <v>44.658000000000001</v>
      </c>
      <c r="M8">
        <f t="shared" si="0"/>
        <v>306.35388</v>
      </c>
      <c r="N8" s="17">
        <v>41064</v>
      </c>
    </row>
    <row r="9" spans="2:14" hidden="1">
      <c r="B9" s="4" t="s">
        <v>8</v>
      </c>
      <c r="C9" s="62">
        <v>161</v>
      </c>
      <c r="D9" s="5">
        <v>3.7633999999999999</v>
      </c>
      <c r="E9" s="6">
        <v>43.42</v>
      </c>
      <c r="F9" s="8"/>
      <c r="G9" s="8"/>
      <c r="I9" s="3" t="s">
        <v>24</v>
      </c>
      <c r="J9" s="3">
        <v>601</v>
      </c>
      <c r="K9" s="3">
        <v>2.1454</v>
      </c>
      <c r="L9" s="3">
        <v>44.857999999999997</v>
      </c>
      <c r="M9">
        <f t="shared" si="0"/>
        <v>269.59657999999996</v>
      </c>
      <c r="N9" s="17">
        <v>41064</v>
      </c>
    </row>
    <row r="10" spans="2:14" hidden="1">
      <c r="B10" s="7" t="s">
        <v>9</v>
      </c>
      <c r="C10" s="63"/>
      <c r="D10" s="8">
        <v>3.8357000000000001</v>
      </c>
      <c r="E10" s="9">
        <v>43.746000000000002</v>
      </c>
      <c r="F10" s="8">
        <f>E9/100*C9</f>
        <v>69.906199999999998</v>
      </c>
      <c r="G10" s="14">
        <v>41047</v>
      </c>
      <c r="I10" s="3" t="s">
        <v>25</v>
      </c>
      <c r="J10" s="3">
        <v>643</v>
      </c>
      <c r="K10" s="3">
        <v>2.5142000000000002</v>
      </c>
      <c r="L10" s="3">
        <v>44.252000000000002</v>
      </c>
      <c r="M10">
        <f t="shared" si="0"/>
        <v>284.54036000000002</v>
      </c>
      <c r="N10" s="17">
        <v>41064</v>
      </c>
    </row>
    <row r="11" spans="2:14" ht="15.75" hidden="1" thickBot="1">
      <c r="B11" s="10" t="s">
        <v>10</v>
      </c>
      <c r="C11" s="64"/>
      <c r="D11" s="11">
        <v>3.7858999999999998</v>
      </c>
      <c r="E11" s="12">
        <v>43.408999999999999</v>
      </c>
      <c r="F11" s="8"/>
      <c r="G11" s="8"/>
      <c r="I11" s="1" t="s">
        <v>70</v>
      </c>
      <c r="J11" s="3">
        <v>1220</v>
      </c>
      <c r="K11" s="1">
        <v>1.5190999999999999</v>
      </c>
      <c r="L11" s="1">
        <v>44.8</v>
      </c>
      <c r="M11">
        <f t="shared" si="0"/>
        <v>546.55999999999995</v>
      </c>
      <c r="N11" s="17">
        <v>41088</v>
      </c>
    </row>
    <row r="12" spans="2:14" hidden="1">
      <c r="B12" s="4" t="s">
        <v>11</v>
      </c>
      <c r="C12" s="62">
        <v>150</v>
      </c>
      <c r="D12" s="5">
        <v>3.9344000000000001</v>
      </c>
      <c r="E12" s="6">
        <v>43.313000000000002</v>
      </c>
      <c r="F12" s="8"/>
      <c r="G12" s="8"/>
      <c r="I12" s="1" t="s">
        <v>71</v>
      </c>
      <c r="J12" s="3">
        <v>1125</v>
      </c>
      <c r="K12" s="1">
        <v>1.4217</v>
      </c>
      <c r="L12" s="1">
        <v>44.581000000000003</v>
      </c>
      <c r="M12">
        <f t="shared" si="0"/>
        <v>501.53625000000005</v>
      </c>
      <c r="N12" s="17">
        <v>41088</v>
      </c>
    </row>
    <row r="13" spans="2:14" hidden="1">
      <c r="B13" s="7" t="s">
        <v>12</v>
      </c>
      <c r="C13" s="63"/>
      <c r="D13" s="8">
        <v>3.8458999999999999</v>
      </c>
      <c r="E13" s="9">
        <v>43.331000000000003</v>
      </c>
      <c r="F13" s="8">
        <f>E12/100*C12</f>
        <v>64.969499999999996</v>
      </c>
      <c r="G13" s="14">
        <v>41047</v>
      </c>
      <c r="I13" s="1" t="s">
        <v>72</v>
      </c>
      <c r="J13" s="3">
        <v>1358</v>
      </c>
      <c r="K13" s="1">
        <v>1.6415999999999999</v>
      </c>
      <c r="L13" s="1">
        <v>43.845999999999997</v>
      </c>
      <c r="M13">
        <f t="shared" si="0"/>
        <v>595.42867999999999</v>
      </c>
      <c r="N13" s="17">
        <v>41088</v>
      </c>
    </row>
    <row r="14" spans="2:14" ht="15.75" hidden="1" thickBot="1">
      <c r="B14" s="10" t="s">
        <v>13</v>
      </c>
      <c r="C14" s="64"/>
      <c r="D14" s="11">
        <v>3.8574999999999999</v>
      </c>
      <c r="E14" s="12">
        <v>43.293000000000006</v>
      </c>
      <c r="F14" s="8"/>
      <c r="G14" s="8"/>
      <c r="I14" s="1" t="s">
        <v>73</v>
      </c>
      <c r="J14" s="3">
        <v>1299</v>
      </c>
      <c r="K14" s="1">
        <v>1.4176</v>
      </c>
      <c r="L14" s="1">
        <v>44.421999999999997</v>
      </c>
      <c r="M14">
        <f t="shared" si="0"/>
        <v>577.0417799999999</v>
      </c>
      <c r="N14" s="17">
        <v>41088</v>
      </c>
    </row>
    <row r="15" spans="2:14" hidden="1">
      <c r="B15" s="3" t="s">
        <v>18</v>
      </c>
      <c r="C15" s="3">
        <v>390</v>
      </c>
      <c r="D15" s="3">
        <v>2.5804</v>
      </c>
      <c r="E15" s="3">
        <v>44.387</v>
      </c>
      <c r="F15" s="3">
        <f>E15/100*C15</f>
        <v>173.10929999999999</v>
      </c>
      <c r="G15" s="15">
        <v>41064</v>
      </c>
    </row>
    <row r="16" spans="2:14" hidden="1">
      <c r="B16" s="3" t="s">
        <v>19</v>
      </c>
      <c r="C16" s="3">
        <v>314</v>
      </c>
      <c r="D16" s="3">
        <v>3.3170000000000002</v>
      </c>
      <c r="E16" s="3">
        <v>43.485999999999997</v>
      </c>
      <c r="F16" s="3">
        <f t="shared" ref="F16:F26" si="1">E16/100*C16</f>
        <v>136.54603999999998</v>
      </c>
      <c r="G16" s="15">
        <v>41064</v>
      </c>
    </row>
    <row r="17" spans="2:7" hidden="1">
      <c r="B17" s="3" t="s">
        <v>20</v>
      </c>
      <c r="C17" s="3">
        <v>452</v>
      </c>
      <c r="D17" s="3">
        <v>2.6665999999999999</v>
      </c>
      <c r="E17" s="3">
        <v>44.445</v>
      </c>
      <c r="F17" s="3">
        <f t="shared" si="1"/>
        <v>200.8914</v>
      </c>
      <c r="G17" s="15">
        <v>41064</v>
      </c>
    </row>
    <row r="18" spans="2:7" hidden="1">
      <c r="B18" s="3" t="s">
        <v>21</v>
      </c>
      <c r="C18" s="3">
        <v>410</v>
      </c>
      <c r="D18" s="3">
        <v>2.3538000000000001</v>
      </c>
      <c r="E18" s="3">
        <v>44.104999999999997</v>
      </c>
      <c r="F18" s="3">
        <f t="shared" si="1"/>
        <v>180.83049999999997</v>
      </c>
      <c r="G18" s="15">
        <v>41064</v>
      </c>
    </row>
    <row r="19" spans="2:7" hidden="1">
      <c r="B19" s="1" t="s">
        <v>62</v>
      </c>
      <c r="C19" s="3">
        <v>954</v>
      </c>
      <c r="D19" s="1">
        <v>1.7873000000000001</v>
      </c>
      <c r="E19" s="1">
        <v>43.758000000000003</v>
      </c>
      <c r="F19" s="3">
        <f t="shared" si="1"/>
        <v>417.45132000000001</v>
      </c>
      <c r="G19" s="15">
        <v>41081</v>
      </c>
    </row>
    <row r="20" spans="2:7" hidden="1">
      <c r="B20" s="1" t="s">
        <v>63</v>
      </c>
      <c r="C20" s="3">
        <v>740</v>
      </c>
      <c r="D20" s="1">
        <v>1.7441</v>
      </c>
      <c r="E20" s="1">
        <v>43.698</v>
      </c>
      <c r="F20" s="3">
        <f t="shared" si="1"/>
        <v>323.36519999999996</v>
      </c>
      <c r="G20" s="15">
        <v>41081</v>
      </c>
    </row>
    <row r="21" spans="2:7" hidden="1">
      <c r="B21" s="1" t="s">
        <v>64</v>
      </c>
      <c r="C21" s="3">
        <v>774</v>
      </c>
      <c r="D21" s="1">
        <v>1.5678000000000001</v>
      </c>
      <c r="E21" s="1">
        <v>43.81</v>
      </c>
      <c r="F21" s="3">
        <f t="shared" si="1"/>
        <v>339.08940000000001</v>
      </c>
      <c r="G21" s="15">
        <v>41081</v>
      </c>
    </row>
    <row r="22" spans="2:7" hidden="1">
      <c r="B22" s="1" t="s">
        <v>65</v>
      </c>
      <c r="C22" s="3">
        <v>721</v>
      </c>
      <c r="D22" s="1">
        <v>1.6191</v>
      </c>
      <c r="E22" s="1">
        <v>43.741</v>
      </c>
      <c r="F22" s="3">
        <f t="shared" si="1"/>
        <v>315.37261000000001</v>
      </c>
      <c r="G22" s="15">
        <v>41081</v>
      </c>
    </row>
    <row r="23" spans="2:7" hidden="1">
      <c r="B23" s="1" t="s">
        <v>66</v>
      </c>
      <c r="C23" s="1">
        <v>1276</v>
      </c>
      <c r="D23" s="1">
        <v>1.4065000000000001</v>
      </c>
      <c r="E23" s="1">
        <v>44.972000000000001</v>
      </c>
      <c r="F23" s="3">
        <f t="shared" si="1"/>
        <v>573.84271999999999</v>
      </c>
      <c r="G23" s="16">
        <v>41103</v>
      </c>
    </row>
    <row r="24" spans="2:7" hidden="1">
      <c r="B24" s="1" t="s">
        <v>67</v>
      </c>
      <c r="C24" s="1">
        <v>1837</v>
      </c>
      <c r="D24" s="1">
        <v>1.7122999999999999</v>
      </c>
      <c r="E24" s="1">
        <v>44.372</v>
      </c>
      <c r="F24" s="3">
        <f t="shared" si="1"/>
        <v>815.11364000000003</v>
      </c>
      <c r="G24" s="16">
        <v>41103</v>
      </c>
    </row>
    <row r="25" spans="2:7" hidden="1">
      <c r="B25" s="1" t="s">
        <v>68</v>
      </c>
      <c r="C25" s="1">
        <v>1438</v>
      </c>
      <c r="D25" s="1">
        <v>1.4235</v>
      </c>
      <c r="E25" s="1">
        <v>44.853000000000002</v>
      </c>
      <c r="F25" s="3">
        <f t="shared" si="1"/>
        <v>644.98614000000009</v>
      </c>
      <c r="G25" s="16">
        <v>41103</v>
      </c>
    </row>
    <row r="26" spans="2:7" hidden="1">
      <c r="B26" s="1" t="s">
        <v>69</v>
      </c>
      <c r="C26" s="1">
        <v>1574</v>
      </c>
      <c r="D26" s="1">
        <v>1.0669999999999999</v>
      </c>
      <c r="E26" s="1">
        <v>44.207999999999998</v>
      </c>
      <c r="F26" s="3">
        <f t="shared" si="1"/>
        <v>695.83391999999992</v>
      </c>
      <c r="G26" s="16">
        <v>41103</v>
      </c>
    </row>
    <row r="27" spans="2:7" hidden="1"/>
    <row r="28" spans="2:7" hidden="1"/>
    <row r="29" spans="2:7" hidden="1"/>
    <row r="30" spans="2:7" hidden="1"/>
    <row r="31" spans="2:7" hidden="1"/>
    <row r="32" spans="2:7" hidden="1"/>
    <row r="33" spans="1:4" hidden="1"/>
    <row r="34" spans="1:4" ht="15.75" thickBot="1">
      <c r="A34" s="48" t="s">
        <v>85</v>
      </c>
      <c r="B34" s="48" t="s">
        <v>108</v>
      </c>
      <c r="C34" s="48" t="s">
        <v>59</v>
      </c>
      <c r="D34" s="48" t="s">
        <v>60</v>
      </c>
    </row>
    <row r="35" spans="1:4">
      <c r="A35" s="65" t="s">
        <v>109</v>
      </c>
      <c r="B35" s="49" t="s">
        <v>57</v>
      </c>
      <c r="C35" s="50">
        <f>AVERAGE(D3:D5)</f>
        <v>3.9925666666666668</v>
      </c>
      <c r="D35" s="50">
        <f>AVERAGE(E3:E5)</f>
        <v>43.371333333333332</v>
      </c>
    </row>
    <row r="36" spans="1:4">
      <c r="A36" s="60"/>
      <c r="B36" s="51" t="s">
        <v>58</v>
      </c>
      <c r="C36" s="52">
        <f>STDEV(D3:D5)</f>
        <v>5.3000503142265801E-2</v>
      </c>
      <c r="D36" s="52">
        <f>STDEV(E3:E5)</f>
        <v>8.4913681661636195E-2</v>
      </c>
    </row>
    <row r="37" spans="1:4">
      <c r="A37" s="61"/>
      <c r="B37" s="53" t="s">
        <v>61</v>
      </c>
      <c r="C37" s="54">
        <f>C36/C35</f>
        <v>1.3274794779197793E-2</v>
      </c>
      <c r="D37" s="54">
        <f>D36/D35</f>
        <v>1.957829633897264E-3</v>
      </c>
    </row>
    <row r="38" spans="1:4">
      <c r="A38" s="59" t="s">
        <v>110</v>
      </c>
      <c r="B38" s="51" t="s">
        <v>57</v>
      </c>
      <c r="C38" s="52">
        <f>AVERAGE(D6:D8)</f>
        <v>4.7138999999999998</v>
      </c>
      <c r="D38" s="52">
        <f>AVERAGE(E6:E8)</f>
        <v>42.324999999999996</v>
      </c>
    </row>
    <row r="39" spans="1:4">
      <c r="A39" s="60"/>
      <c r="B39" s="51" t="s">
        <v>58</v>
      </c>
      <c r="C39" s="52">
        <f>STDEV(D6:D8)</f>
        <v>2.2170250336881241E-2</v>
      </c>
      <c r="D39" s="52">
        <f>STDEV(E6:E8)</f>
        <v>1.248999599679727E-2</v>
      </c>
    </row>
    <row r="40" spans="1:4">
      <c r="A40" s="61"/>
      <c r="B40" s="53" t="s">
        <v>61</v>
      </c>
      <c r="C40" s="54">
        <f>C39/C38</f>
        <v>4.7031651789136899E-3</v>
      </c>
      <c r="D40" s="54">
        <f>D39/D38</f>
        <v>2.9509736554748423E-4</v>
      </c>
    </row>
    <row r="41" spans="1:4">
      <c r="A41" s="59" t="s">
        <v>111</v>
      </c>
      <c r="B41" s="51" t="s">
        <v>57</v>
      </c>
      <c r="C41" s="52">
        <f>AVERAGE(D9:D11)</f>
        <v>3.7949999999999999</v>
      </c>
      <c r="D41" s="52">
        <f>AVERAGE(E9:E11)</f>
        <v>43.524999999999999</v>
      </c>
    </row>
    <row r="42" spans="1:4">
      <c r="A42" s="60"/>
      <c r="B42" s="51" t="s">
        <v>58</v>
      </c>
      <c r="C42" s="52">
        <f>STDEV(D9:D11)</f>
        <v>3.6999054041961812E-2</v>
      </c>
      <c r="D42" s="52">
        <f>STDEV(E9:E11)</f>
        <v>0.19147062437878151</v>
      </c>
    </row>
    <row r="43" spans="1:4">
      <c r="A43" s="61"/>
      <c r="B43" s="53" t="s">
        <v>61</v>
      </c>
      <c r="C43" s="54">
        <f>C42/C41</f>
        <v>9.7494213549306485E-3</v>
      </c>
      <c r="D43" s="54">
        <f>D42/D41</f>
        <v>4.3990953332287541E-3</v>
      </c>
    </row>
    <row r="44" spans="1:4">
      <c r="A44" s="59" t="s">
        <v>112</v>
      </c>
      <c r="B44" s="51" t="s">
        <v>57</v>
      </c>
      <c r="C44" s="52">
        <f>AVERAGE(D12:D14)</f>
        <v>3.8792666666666666</v>
      </c>
      <c r="D44" s="52">
        <f>AVERAGE(E12:E14)</f>
        <v>43.312333333333335</v>
      </c>
    </row>
    <row r="45" spans="1:4">
      <c r="A45" s="60"/>
      <c r="B45" s="51" t="s">
        <v>58</v>
      </c>
      <c r="C45" s="52">
        <f>STDEV(D12:D14)</f>
        <v>4.8097851649874609E-2</v>
      </c>
      <c r="D45" s="52">
        <f>STDEV(E12:E14)</f>
        <v>1.9008769905842649E-2</v>
      </c>
    </row>
    <row r="46" spans="1:4">
      <c r="A46" s="61"/>
      <c r="B46" s="53" t="s">
        <v>61</v>
      </c>
      <c r="C46" s="54">
        <f>C45/C44</f>
        <v>1.2398696914332935E-2</v>
      </c>
      <c r="D46" s="54">
        <f>D45/D44</f>
        <v>4.3887660725988706E-4</v>
      </c>
    </row>
  </sheetData>
  <mergeCells count="8">
    <mergeCell ref="A38:A40"/>
    <mergeCell ref="A41:A43"/>
    <mergeCell ref="A44:A46"/>
    <mergeCell ref="C3:C5"/>
    <mergeCell ref="C6:C8"/>
    <mergeCell ref="C9:C11"/>
    <mergeCell ref="C12:C14"/>
    <mergeCell ref="A35:A37"/>
  </mergeCells>
  <phoneticPr fontId="3" type="noConversion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pane ySplit="1" topLeftCell="A2" activePane="bottomLeft" state="frozen"/>
      <selection pane="bottomLeft" activeCell="L14" sqref="L14"/>
    </sheetView>
  </sheetViews>
  <sheetFormatPr defaultColWidth="8.85546875" defaultRowHeight="15"/>
  <cols>
    <col min="1" max="1" width="50.7109375" style="1" customWidth="1"/>
    <col min="2" max="3" width="15.7109375" style="1" customWidth="1"/>
    <col min="4" max="16384" width="8.85546875" style="1"/>
  </cols>
  <sheetData>
    <row r="1" spans="1:8">
      <c r="A1" s="29" t="s">
        <v>0</v>
      </c>
      <c r="B1" s="29" t="s">
        <v>1</v>
      </c>
      <c r="C1" s="29" t="s">
        <v>2</v>
      </c>
      <c r="D1" s="29" t="s">
        <v>52</v>
      </c>
      <c r="E1" s="29" t="s">
        <v>53</v>
      </c>
    </row>
    <row r="2" spans="1:8" ht="15.75" thickBot="1">
      <c r="A2" s="27" t="s">
        <v>5</v>
      </c>
      <c r="B2" s="27" t="s">
        <v>27</v>
      </c>
      <c r="C2" s="27">
        <v>1</v>
      </c>
      <c r="D2" s="27">
        <v>3.9397000000000002</v>
      </c>
      <c r="E2" s="27">
        <v>43.281999999999996</v>
      </c>
    </row>
    <row r="3" spans="1:8" ht="15.75" thickBot="1">
      <c r="A3" s="27" t="s">
        <v>4</v>
      </c>
      <c r="B3" s="27" t="s">
        <v>28</v>
      </c>
      <c r="C3" s="27">
        <v>2</v>
      </c>
      <c r="D3" s="27">
        <v>3.9923000000000002</v>
      </c>
      <c r="E3" s="27">
        <v>43.381</v>
      </c>
      <c r="G3" s="66" t="s">
        <v>115</v>
      </c>
      <c r="H3" s="67"/>
    </row>
    <row r="4" spans="1:8">
      <c r="A4" s="27" t="s">
        <v>30</v>
      </c>
      <c r="B4" s="27" t="s">
        <v>29</v>
      </c>
      <c r="C4" s="27">
        <v>3</v>
      </c>
      <c r="D4" s="27">
        <v>4.0457000000000001</v>
      </c>
      <c r="E4" s="27">
        <v>43.451000000000001</v>
      </c>
      <c r="G4" s="56"/>
      <c r="H4" s="31" t="s">
        <v>113</v>
      </c>
    </row>
    <row r="5" spans="1:8">
      <c r="A5" s="27" t="s">
        <v>6</v>
      </c>
      <c r="B5" s="27" t="s">
        <v>31</v>
      </c>
      <c r="C5" s="27">
        <v>4</v>
      </c>
      <c r="D5" s="27">
        <v>4.7011000000000003</v>
      </c>
      <c r="E5" s="27">
        <v>42.329000000000001</v>
      </c>
      <c r="G5" s="55"/>
      <c r="H5" s="22" t="s">
        <v>114</v>
      </c>
    </row>
    <row r="6" spans="1:8">
      <c r="A6" s="27" t="s">
        <v>7</v>
      </c>
      <c r="B6" s="27" t="s">
        <v>32</v>
      </c>
      <c r="C6" s="27">
        <v>5</v>
      </c>
      <c r="D6" s="27">
        <v>4.7011000000000003</v>
      </c>
      <c r="E6" s="27">
        <v>42.335000000000001</v>
      </c>
    </row>
    <row r="7" spans="1:8">
      <c r="A7" s="27" t="s">
        <v>33</v>
      </c>
      <c r="B7" s="27" t="s">
        <v>34</v>
      </c>
      <c r="C7" s="27">
        <v>6</v>
      </c>
      <c r="D7" s="27">
        <v>4.7394999999999996</v>
      </c>
      <c r="E7" s="27">
        <v>42.311</v>
      </c>
    </row>
    <row r="8" spans="1:8">
      <c r="A8" s="27" t="s">
        <v>8</v>
      </c>
      <c r="B8" s="27" t="s">
        <v>35</v>
      </c>
      <c r="C8" s="27">
        <v>7</v>
      </c>
      <c r="D8" s="27">
        <v>3.7633999999999999</v>
      </c>
      <c r="E8" s="27">
        <v>43.42</v>
      </c>
    </row>
    <row r="9" spans="1:8">
      <c r="A9" s="27" t="s">
        <v>9</v>
      </c>
      <c r="B9" s="27" t="s">
        <v>36</v>
      </c>
      <c r="C9" s="27">
        <v>8</v>
      </c>
      <c r="D9" s="27">
        <v>3.8357000000000001</v>
      </c>
      <c r="E9" s="27">
        <v>43.746000000000002</v>
      </c>
    </row>
    <row r="10" spans="1:8">
      <c r="A10" s="27" t="s">
        <v>10</v>
      </c>
      <c r="B10" s="27" t="s">
        <v>37</v>
      </c>
      <c r="C10" s="27">
        <v>9</v>
      </c>
      <c r="D10" s="27">
        <v>3.7858999999999998</v>
      </c>
      <c r="E10" s="27">
        <v>43.408999999999999</v>
      </c>
    </row>
    <row r="11" spans="1:8">
      <c r="A11" s="27" t="s">
        <v>11</v>
      </c>
      <c r="B11" s="27" t="s">
        <v>38</v>
      </c>
      <c r="C11" s="27">
        <v>10</v>
      </c>
      <c r="D11" s="27">
        <v>3.9344000000000001</v>
      </c>
      <c r="E11" s="27">
        <v>43.313000000000002</v>
      </c>
    </row>
    <row r="12" spans="1:8">
      <c r="A12" s="27" t="s">
        <v>12</v>
      </c>
      <c r="B12" s="27" t="s">
        <v>39</v>
      </c>
      <c r="C12" s="27">
        <v>11</v>
      </c>
      <c r="D12" s="27">
        <v>3.8458999999999999</v>
      </c>
      <c r="E12" s="27">
        <v>43.331000000000003</v>
      </c>
    </row>
    <row r="13" spans="1:8">
      <c r="A13" s="27" t="s">
        <v>13</v>
      </c>
      <c r="B13" s="27" t="s">
        <v>40</v>
      </c>
      <c r="C13" s="27">
        <v>12</v>
      </c>
      <c r="D13" s="27">
        <v>3.8574999999999999</v>
      </c>
      <c r="E13" s="27">
        <v>43.292999999999999</v>
      </c>
    </row>
    <row r="14" spans="1:8">
      <c r="A14" s="28" t="s">
        <v>14</v>
      </c>
      <c r="B14" s="28" t="s">
        <v>41</v>
      </c>
      <c r="C14" s="28">
        <v>13</v>
      </c>
      <c r="D14" s="28">
        <v>3.6320999999999999</v>
      </c>
      <c r="E14" s="28">
        <v>44.276000000000003</v>
      </c>
    </row>
    <row r="15" spans="1:8">
      <c r="A15" s="28" t="s">
        <v>15</v>
      </c>
      <c r="B15" s="28" t="s">
        <v>42</v>
      </c>
      <c r="C15" s="28">
        <v>14</v>
      </c>
      <c r="D15" s="28">
        <v>3.5590999999999999</v>
      </c>
      <c r="E15" s="28">
        <v>44.088000000000001</v>
      </c>
    </row>
    <row r="16" spans="1:8">
      <c r="A16" s="28" t="s">
        <v>16</v>
      </c>
      <c r="B16" s="28" t="s">
        <v>43</v>
      </c>
      <c r="C16" s="28">
        <v>15</v>
      </c>
      <c r="D16" s="28">
        <v>3.0398999999999998</v>
      </c>
      <c r="E16" s="28">
        <v>43.1</v>
      </c>
    </row>
    <row r="17" spans="1:6">
      <c r="A17" s="28" t="s">
        <v>17</v>
      </c>
      <c r="B17" s="28" t="s">
        <v>44</v>
      </c>
      <c r="C17" s="28">
        <v>16</v>
      </c>
      <c r="D17" s="28">
        <v>3.5222000000000002</v>
      </c>
      <c r="E17" s="28">
        <v>43.676000000000002</v>
      </c>
    </row>
    <row r="18" spans="1:6">
      <c r="A18" s="27" t="s">
        <v>18</v>
      </c>
      <c r="B18" s="27" t="s">
        <v>45</v>
      </c>
      <c r="C18" s="27">
        <v>17</v>
      </c>
      <c r="D18" s="27">
        <v>2.5804</v>
      </c>
      <c r="E18" s="27">
        <v>44.387</v>
      </c>
    </row>
    <row r="19" spans="1:6">
      <c r="A19" s="27" t="s">
        <v>19</v>
      </c>
      <c r="B19" s="27" t="s">
        <v>46</v>
      </c>
      <c r="C19" s="27">
        <v>18</v>
      </c>
      <c r="D19" s="27">
        <v>3.3170000000000002</v>
      </c>
      <c r="E19" s="27">
        <v>43.485999999999997</v>
      </c>
    </row>
    <row r="20" spans="1:6">
      <c r="A20" s="27" t="s">
        <v>20</v>
      </c>
      <c r="B20" s="27" t="s">
        <v>28</v>
      </c>
      <c r="C20" s="27">
        <v>19</v>
      </c>
      <c r="D20" s="27">
        <v>2.6665999999999999</v>
      </c>
      <c r="E20" s="27">
        <v>44.445</v>
      </c>
    </row>
    <row r="21" spans="1:6">
      <c r="A21" s="27" t="s">
        <v>21</v>
      </c>
      <c r="B21" s="27" t="s">
        <v>47</v>
      </c>
      <c r="C21" s="27">
        <v>20</v>
      </c>
      <c r="D21" s="27">
        <v>2.3538000000000001</v>
      </c>
      <c r="E21" s="27">
        <v>44.104999999999997</v>
      </c>
    </row>
    <row r="22" spans="1:6">
      <c r="A22" s="28" t="s">
        <v>22</v>
      </c>
      <c r="B22" s="28" t="s">
        <v>48</v>
      </c>
      <c r="C22" s="28">
        <v>21</v>
      </c>
      <c r="D22" s="28">
        <v>2.4977</v>
      </c>
      <c r="E22" s="28">
        <v>43.104999999999997</v>
      </c>
    </row>
    <row r="23" spans="1:6">
      <c r="A23" s="28" t="s">
        <v>23</v>
      </c>
      <c r="B23" s="28" t="s">
        <v>49</v>
      </c>
      <c r="C23" s="28">
        <v>22</v>
      </c>
      <c r="D23" s="28">
        <v>2.3368000000000002</v>
      </c>
      <c r="E23" s="28">
        <v>44.658000000000001</v>
      </c>
    </row>
    <row r="24" spans="1:6">
      <c r="A24" s="28" t="s">
        <v>24</v>
      </c>
      <c r="B24" s="28" t="s">
        <v>50</v>
      </c>
      <c r="C24" s="28">
        <v>23</v>
      </c>
      <c r="D24" s="28">
        <v>2.1454</v>
      </c>
      <c r="E24" s="28">
        <v>44.857999999999997</v>
      </c>
    </row>
    <row r="25" spans="1:6">
      <c r="A25" s="28" t="s">
        <v>25</v>
      </c>
      <c r="B25" s="28" t="s">
        <v>51</v>
      </c>
      <c r="C25" s="28">
        <v>24</v>
      </c>
      <c r="D25" s="28">
        <v>2.5142000000000002</v>
      </c>
      <c r="E25" s="28">
        <v>44.252000000000002</v>
      </c>
    </row>
    <row r="26" spans="1:6">
      <c r="A26" s="1" t="s">
        <v>3</v>
      </c>
      <c r="B26" s="1">
        <v>0.2001</v>
      </c>
      <c r="C26" s="1">
        <v>25</v>
      </c>
      <c r="D26" s="1">
        <v>2.2555999999999998</v>
      </c>
      <c r="E26" s="1">
        <v>50.817999999999998</v>
      </c>
      <c r="F26" s="1" t="s">
        <v>54</v>
      </c>
    </row>
    <row r="30" spans="1:6">
      <c r="A30" s="2" t="s">
        <v>26</v>
      </c>
    </row>
  </sheetData>
  <mergeCells count="1">
    <mergeCell ref="G3:H3"/>
  </mergeCells>
  <phoneticPr fontId="3" type="noConversion"/>
  <hyperlinks>
    <hyperlink ref="A30" r:id="rId1"/>
  </hyperlinks>
  <pageMargins left="0.7" right="0.7" top="0.75" bottom="0.75" header="0.3" footer="0.3"/>
  <pageSetup orientation="portrait" horizontalDpi="0" verticalDpi="0" r:id="rId2"/>
  <legacyDrawing r:id="rId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H23" sqref="H23"/>
    </sheetView>
  </sheetViews>
  <sheetFormatPr defaultColWidth="8.85546875" defaultRowHeight="15"/>
  <cols>
    <col min="1" max="1" width="17.42578125" bestFit="1" customWidth="1"/>
    <col min="2" max="2" width="16.7109375" bestFit="1" customWidth="1"/>
    <col min="3" max="3" width="23.42578125" bestFit="1" customWidth="1"/>
    <col min="4" max="4" width="10.42578125" bestFit="1" customWidth="1"/>
    <col min="7" max="7" width="9.7109375" bestFit="1" customWidth="1"/>
  </cols>
  <sheetData>
    <row r="1" spans="1:11" ht="15.75" thickBot="1">
      <c r="A1" s="25" t="s">
        <v>104</v>
      </c>
      <c r="B1" s="25" t="s">
        <v>105</v>
      </c>
      <c r="C1" s="25" t="s">
        <v>106</v>
      </c>
      <c r="D1" s="25" t="s">
        <v>107</v>
      </c>
      <c r="G1" s="78" t="s">
        <v>124</v>
      </c>
      <c r="H1" s="78" t="s">
        <v>126</v>
      </c>
      <c r="I1" s="78" t="s">
        <v>125</v>
      </c>
      <c r="J1" s="78" t="s">
        <v>127</v>
      </c>
      <c r="K1" s="78" t="s">
        <v>128</v>
      </c>
    </row>
    <row r="2" spans="1:11">
      <c r="A2" s="23" t="s">
        <v>92</v>
      </c>
      <c r="B2" s="24">
        <v>116</v>
      </c>
      <c r="C2" s="36">
        <f>'Cook Data'!D2</f>
        <v>50.310746666666667</v>
      </c>
      <c r="D2" s="45">
        <v>41047</v>
      </c>
      <c r="G2" s="17">
        <v>41047</v>
      </c>
      <c r="H2">
        <f>AVERAGE(B2:B5)</f>
        <v>152</v>
      </c>
      <c r="I2">
        <f>STDEV(B2:B5)</f>
        <v>27.215191835933595</v>
      </c>
      <c r="J2" s="73">
        <f>AVERAGE(C2:C5)</f>
        <v>65.490686666666662</v>
      </c>
      <c r="K2">
        <f>STDEV(C2:C5)</f>
        <v>11.185134371812005</v>
      </c>
    </row>
    <row r="3" spans="1:11">
      <c r="A3" s="18" t="s">
        <v>93</v>
      </c>
      <c r="B3" s="19">
        <v>181</v>
      </c>
      <c r="C3" s="42">
        <f>'Cook Data'!D3</f>
        <v>76.608249999999998</v>
      </c>
      <c r="D3" s="43">
        <v>41047</v>
      </c>
      <c r="G3" s="17">
        <v>41064</v>
      </c>
      <c r="H3">
        <f>AVERAGE(B6:B9)</f>
        <v>391.5</v>
      </c>
      <c r="I3">
        <f>STDEV(B6:B9)</f>
        <v>57.766772456144714</v>
      </c>
      <c r="J3" s="73">
        <f>AVERAGE(C6:C9)</f>
        <v>172.84431000000001</v>
      </c>
      <c r="K3">
        <f>STDEV(C6:C9)</f>
        <v>26.882789493634419</v>
      </c>
    </row>
    <row r="4" spans="1:11">
      <c r="A4" s="18" t="s">
        <v>94</v>
      </c>
      <c r="B4" s="19">
        <v>161</v>
      </c>
      <c r="C4" s="42">
        <f>'Cook Data'!D4</f>
        <v>70.075249999999997</v>
      </c>
      <c r="D4" s="43">
        <v>41047</v>
      </c>
      <c r="G4" s="17">
        <v>41081</v>
      </c>
      <c r="H4">
        <f>AVERAGE(B10:B13)</f>
        <v>797.25</v>
      </c>
      <c r="I4">
        <f>STDEV(B10:B13)</f>
        <v>106.77507511899331</v>
      </c>
      <c r="J4" s="73">
        <f>AVERAGE(C10:C13)</f>
        <v>348.81963250000001</v>
      </c>
      <c r="K4">
        <f>STDEV(C10:C13)</f>
        <v>46.803195765581883</v>
      </c>
    </row>
    <row r="5" spans="1:11">
      <c r="A5" s="18" t="s">
        <v>95</v>
      </c>
      <c r="B5" s="19">
        <v>150</v>
      </c>
      <c r="C5" s="42">
        <f>'Cook Data'!D5</f>
        <v>64.968500000000006</v>
      </c>
      <c r="D5" s="43">
        <v>41047</v>
      </c>
      <c r="G5" s="17">
        <v>41103</v>
      </c>
      <c r="H5">
        <f>AVERAGE(B14:B17)</f>
        <v>1531.25</v>
      </c>
      <c r="I5">
        <f>STDEV(B14:B17)</f>
        <v>237.45789100385778</v>
      </c>
      <c r="J5" s="73">
        <f>AVERAGE(C14:C17)</f>
        <v>682.44410500000004</v>
      </c>
      <c r="K5">
        <f>STDEV(C14:C17)</f>
        <v>101.61668601286199</v>
      </c>
    </row>
    <row r="6" spans="1:11">
      <c r="A6" s="21" t="s">
        <v>18</v>
      </c>
      <c r="B6" s="21">
        <v>390</v>
      </c>
      <c r="C6" s="42">
        <f>'Cook Data'!D6</f>
        <v>173.10929999999999</v>
      </c>
      <c r="D6" s="43">
        <v>41064</v>
      </c>
      <c r="G6" s="17">
        <v>41138</v>
      </c>
      <c r="H6">
        <f>AVERAGE(B18:B21)</f>
        <v>1420</v>
      </c>
      <c r="I6">
        <f>STDEV(B18:B21)</f>
        <v>70.488769791128192</v>
      </c>
      <c r="J6" s="73">
        <f>AVERAGE(C18:C21)</f>
        <v>633.33774999999991</v>
      </c>
      <c r="K6">
        <f>STDEV(C18:C21)</f>
        <v>31.43887243646666</v>
      </c>
    </row>
    <row r="7" spans="1:11">
      <c r="A7" s="21" t="s">
        <v>19</v>
      </c>
      <c r="B7" s="21">
        <v>314</v>
      </c>
      <c r="C7" s="42">
        <f>'Cook Data'!D7</f>
        <v>136.54603999999998</v>
      </c>
      <c r="D7" s="43">
        <v>41064</v>
      </c>
      <c r="G7" s="17">
        <v>41138</v>
      </c>
      <c r="H7">
        <v>639.25</v>
      </c>
      <c r="I7">
        <v>46.664583286828282</v>
      </c>
      <c r="J7">
        <v>286.91795999999999</v>
      </c>
      <c r="K7">
        <v>19.009269747816717</v>
      </c>
    </row>
    <row r="8" spans="1:11">
      <c r="A8" s="21" t="s">
        <v>20</v>
      </c>
      <c r="B8" s="21">
        <v>452</v>
      </c>
      <c r="C8" s="42">
        <f>'Cook Data'!D8</f>
        <v>200.8914</v>
      </c>
      <c r="D8" s="43">
        <v>41064</v>
      </c>
      <c r="G8" s="17">
        <v>41173</v>
      </c>
      <c r="H8">
        <f>AVERAGE(B22:B23)</f>
        <v>503</v>
      </c>
      <c r="I8">
        <f>STDEV(B22:B23)</f>
        <v>121.62236636408618</v>
      </c>
      <c r="J8" s="73">
        <f>AVERAGE(C22:C23)</f>
        <v>226.98050999999998</v>
      </c>
      <c r="K8">
        <f>STDEV(C22:C23)</f>
        <v>59.985720867821563</v>
      </c>
    </row>
    <row r="9" spans="1:11">
      <c r="A9" s="21" t="s">
        <v>21</v>
      </c>
      <c r="B9" s="21">
        <v>410</v>
      </c>
      <c r="C9" s="42">
        <f>'Cook Data'!D9</f>
        <v>180.83049999999997</v>
      </c>
      <c r="D9" s="43">
        <v>41064</v>
      </c>
    </row>
    <row r="10" spans="1:11">
      <c r="A10" s="22" t="s">
        <v>62</v>
      </c>
      <c r="B10" s="21">
        <v>954</v>
      </c>
      <c r="C10" s="42">
        <f>'Cook Data'!D10</f>
        <v>417.45132000000001</v>
      </c>
      <c r="D10" s="43">
        <v>41081</v>
      </c>
    </row>
    <row r="11" spans="1:11">
      <c r="A11" s="22" t="s">
        <v>63</v>
      </c>
      <c r="B11" s="21">
        <v>740</v>
      </c>
      <c r="C11" s="42">
        <f>'Cook Data'!D11</f>
        <v>323.36519999999996</v>
      </c>
      <c r="D11" s="43">
        <v>41081</v>
      </c>
    </row>
    <row r="12" spans="1:11">
      <c r="A12" s="22" t="s">
        <v>64</v>
      </c>
      <c r="B12" s="21">
        <v>774</v>
      </c>
      <c r="C12" s="42">
        <f>'Cook Data'!D12</f>
        <v>339.08940000000001</v>
      </c>
      <c r="D12" s="43">
        <v>41081</v>
      </c>
    </row>
    <row r="13" spans="1:11">
      <c r="A13" s="22" t="s">
        <v>65</v>
      </c>
      <c r="B13" s="21">
        <v>721</v>
      </c>
      <c r="C13" s="42">
        <f>'Cook Data'!D13</f>
        <v>315.37261000000001</v>
      </c>
      <c r="D13" s="43">
        <v>41081</v>
      </c>
    </row>
    <row r="14" spans="1:11">
      <c r="A14" s="22" t="s">
        <v>66</v>
      </c>
      <c r="B14" s="22">
        <v>1276</v>
      </c>
      <c r="C14" s="42">
        <f>'Cook Data'!D14</f>
        <v>573.84271999999999</v>
      </c>
      <c r="D14" s="44">
        <v>41103</v>
      </c>
    </row>
    <row r="15" spans="1:11">
      <c r="A15" s="22" t="s">
        <v>67</v>
      </c>
      <c r="B15" s="22">
        <v>1837</v>
      </c>
      <c r="C15" s="42">
        <f>'Cook Data'!D15</f>
        <v>815.11364000000003</v>
      </c>
      <c r="D15" s="44">
        <v>41103</v>
      </c>
    </row>
    <row r="16" spans="1:11">
      <c r="A16" s="22" t="s">
        <v>68</v>
      </c>
      <c r="B16" s="22">
        <v>1438</v>
      </c>
      <c r="C16" s="42">
        <f>'Cook Data'!D16</f>
        <v>644.98614000000009</v>
      </c>
      <c r="D16" s="44">
        <v>41103</v>
      </c>
    </row>
    <row r="17" spans="1:4">
      <c r="A17" s="22" t="s">
        <v>69</v>
      </c>
      <c r="B17" s="22">
        <v>1574</v>
      </c>
      <c r="C17" s="42">
        <f>'Cook Data'!D17</f>
        <v>695.83391999999992</v>
      </c>
      <c r="D17" s="44">
        <v>41103</v>
      </c>
    </row>
    <row r="18" spans="1:4">
      <c r="A18" s="22" t="s">
        <v>120</v>
      </c>
      <c r="B18" s="77">
        <v>1327</v>
      </c>
      <c r="C18" s="36">
        <v>591.8585875</v>
      </c>
      <c r="D18" s="46">
        <v>41138</v>
      </c>
    </row>
    <row r="19" spans="1:4">
      <c r="A19" s="22" t="s">
        <v>121</v>
      </c>
      <c r="B19" s="77">
        <v>1484</v>
      </c>
      <c r="C19" s="36">
        <v>661.88254999999992</v>
      </c>
      <c r="D19" s="46">
        <v>41138</v>
      </c>
    </row>
    <row r="20" spans="1:4">
      <c r="A20" s="22" t="s">
        <v>122</v>
      </c>
      <c r="B20" s="77">
        <v>1405</v>
      </c>
      <c r="C20" s="36">
        <v>626.64756249999994</v>
      </c>
      <c r="D20" s="46">
        <v>41138</v>
      </c>
    </row>
    <row r="21" spans="1:4">
      <c r="A21" s="22" t="s">
        <v>123</v>
      </c>
      <c r="B21" s="77">
        <v>1464</v>
      </c>
      <c r="C21" s="36">
        <v>652.96229999999991</v>
      </c>
      <c r="D21" s="46">
        <v>41138</v>
      </c>
    </row>
    <row r="22" spans="1:4">
      <c r="A22" s="22" t="s">
        <v>129</v>
      </c>
      <c r="B22" s="76">
        <v>417</v>
      </c>
      <c r="C22" s="81">
        <v>184.5642</v>
      </c>
      <c r="D22" s="17">
        <v>41173</v>
      </c>
    </row>
    <row r="23" spans="1:4">
      <c r="A23" s="22" t="s">
        <v>130</v>
      </c>
      <c r="B23" s="76">
        <v>589</v>
      </c>
      <c r="C23" s="81">
        <v>269.39681999999999</v>
      </c>
      <c r="D23" s="17">
        <v>41173</v>
      </c>
    </row>
  </sheetData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G1" sqref="G1:K7"/>
    </sheetView>
  </sheetViews>
  <sheetFormatPr defaultRowHeight="15"/>
  <cols>
    <col min="1" max="1" width="17.28515625" bestFit="1" customWidth="1"/>
    <col min="2" max="2" width="16.7109375" bestFit="1" customWidth="1"/>
    <col min="3" max="3" width="23.42578125" bestFit="1" customWidth="1"/>
    <col min="4" max="4" width="10.42578125" bestFit="1" customWidth="1"/>
    <col min="7" max="7" width="9.7109375" bestFit="1" customWidth="1"/>
  </cols>
  <sheetData>
    <row r="1" spans="1:11" ht="15.75" thickBot="1">
      <c r="A1" s="25" t="s">
        <v>102</v>
      </c>
      <c r="B1" s="25" t="s">
        <v>103</v>
      </c>
      <c r="C1" s="25" t="s">
        <v>100</v>
      </c>
      <c r="D1" s="25" t="s">
        <v>101</v>
      </c>
      <c r="G1" s="78" t="s">
        <v>124</v>
      </c>
      <c r="H1" s="78" t="s">
        <v>126</v>
      </c>
      <c r="I1" s="78" t="s">
        <v>125</v>
      </c>
      <c r="J1" s="78" t="s">
        <v>127</v>
      </c>
      <c r="K1" s="78" t="s">
        <v>128</v>
      </c>
    </row>
    <row r="2" spans="1:11">
      <c r="A2" s="41" t="s">
        <v>14</v>
      </c>
      <c r="B2" s="41">
        <v>247</v>
      </c>
      <c r="C2" s="36">
        <f>'Clark Data'!D2</f>
        <v>109.36172000000001</v>
      </c>
      <c r="D2" s="47">
        <v>41047</v>
      </c>
      <c r="G2" s="17">
        <v>41047</v>
      </c>
      <c r="H2">
        <f>AVERAGE(B2:B5)</f>
        <v>287</v>
      </c>
      <c r="I2">
        <f>STDEV(B2:B5)</f>
        <v>63.113654095871631</v>
      </c>
      <c r="J2" s="73">
        <f>AVERAGE(C2:C5)</f>
        <v>125.48560000000001</v>
      </c>
      <c r="K2">
        <f>STDEV(C2:C5)</f>
        <v>26.618000869526895</v>
      </c>
    </row>
    <row r="3" spans="1:11">
      <c r="A3" s="38" t="s">
        <v>15</v>
      </c>
      <c r="B3" s="38">
        <v>222</v>
      </c>
      <c r="C3" s="42">
        <f>'Clark Data'!D3</f>
        <v>97.875360000000001</v>
      </c>
      <c r="D3" s="46">
        <v>41047</v>
      </c>
      <c r="G3" s="17">
        <v>41064</v>
      </c>
      <c r="H3">
        <f>AVERAGE(B6:B9)</f>
        <v>670.5</v>
      </c>
      <c r="I3">
        <f>STDEV(B6:B9)</f>
        <v>64.469631093510472</v>
      </c>
      <c r="J3" s="73">
        <f>AVERAGE(C6:C9)</f>
        <v>296.16010499999999</v>
      </c>
      <c r="K3">
        <f>STDEV(C6:C9)</f>
        <v>23.999751480632089</v>
      </c>
    </row>
    <row r="4" spans="1:11">
      <c r="A4" s="38" t="s">
        <v>16</v>
      </c>
      <c r="B4" s="38">
        <v>322</v>
      </c>
      <c r="C4" s="42">
        <f>'Clark Data'!D4</f>
        <v>138.78200000000001</v>
      </c>
      <c r="D4" s="46">
        <v>41047</v>
      </c>
      <c r="G4" s="17">
        <v>41088</v>
      </c>
      <c r="H4">
        <f>AVERAGE(B10:B13)</f>
        <v>1250.5</v>
      </c>
      <c r="I4">
        <f>STDEV(B10:B13)</f>
        <v>100.97689504700239</v>
      </c>
      <c r="J4" s="73">
        <f>AVERAGE(C10:C13)</f>
        <v>555.14167750000001</v>
      </c>
      <c r="K4">
        <f>STDEV(C10:C13)</f>
        <v>41.027812136472463</v>
      </c>
    </row>
    <row r="5" spans="1:11">
      <c r="A5" s="38" t="s">
        <v>17</v>
      </c>
      <c r="B5" s="38">
        <v>357</v>
      </c>
      <c r="C5" s="42">
        <f>'Clark Data'!D5</f>
        <v>155.92332000000002</v>
      </c>
      <c r="D5" s="46">
        <v>41047</v>
      </c>
      <c r="G5" s="17">
        <v>41138</v>
      </c>
      <c r="H5">
        <f>AVERAGE(B14:B17)</f>
        <v>1547.75</v>
      </c>
      <c r="I5">
        <f>STDEV(B14:B17)</f>
        <v>243.13422219013103</v>
      </c>
      <c r="J5" s="73">
        <f>AVERAGE(C14:C17)</f>
        <v>687.39059937499997</v>
      </c>
      <c r="K5">
        <f>STDEV(C14:C17)</f>
        <v>107.98137859463669</v>
      </c>
    </row>
    <row r="6" spans="1:11">
      <c r="A6" s="38" t="s">
        <v>22</v>
      </c>
      <c r="B6" s="38">
        <v>752</v>
      </c>
      <c r="C6" s="42">
        <f>'Clark Data'!D6</f>
        <v>324.14959999999996</v>
      </c>
      <c r="D6" s="46">
        <v>41064</v>
      </c>
      <c r="G6" s="17">
        <v>41138</v>
      </c>
      <c r="H6">
        <v>664.25</v>
      </c>
      <c r="I6" s="71">
        <v>103.45167954170681</v>
      </c>
      <c r="J6" s="71">
        <v>299.01065249999999</v>
      </c>
      <c r="K6" s="71">
        <v>46.462968727375184</v>
      </c>
    </row>
    <row r="7" spans="1:11">
      <c r="A7" s="38" t="s">
        <v>23</v>
      </c>
      <c r="B7" s="38">
        <v>686</v>
      </c>
      <c r="C7" s="42">
        <f>'Clark Data'!D7</f>
        <v>306.35388</v>
      </c>
      <c r="D7" s="46">
        <v>41064</v>
      </c>
      <c r="G7" s="17">
        <v>41173</v>
      </c>
      <c r="H7">
        <f>AVERAGE(B18:B19)</f>
        <v>501</v>
      </c>
      <c r="I7">
        <f>STDEV(B18:B19)</f>
        <v>0</v>
      </c>
      <c r="J7" s="73">
        <f>AVERAGE(C18:C19)</f>
        <v>225.53266500000001</v>
      </c>
      <c r="K7">
        <f>STDEV(C18:C19)</f>
        <v>2.2849802080647907</v>
      </c>
    </row>
    <row r="8" spans="1:11">
      <c r="A8" s="38" t="s">
        <v>24</v>
      </c>
      <c r="B8" s="38">
        <v>601</v>
      </c>
      <c r="C8" s="42">
        <f>'Clark Data'!D8</f>
        <v>269.59657999999996</v>
      </c>
      <c r="D8" s="46">
        <v>41064</v>
      </c>
    </row>
    <row r="9" spans="1:11">
      <c r="A9" s="38" t="s">
        <v>25</v>
      </c>
      <c r="B9" s="38">
        <v>643</v>
      </c>
      <c r="C9" s="42">
        <f>'Clark Data'!D9</f>
        <v>284.54036000000002</v>
      </c>
      <c r="D9" s="46">
        <v>41064</v>
      </c>
    </row>
    <row r="10" spans="1:11">
      <c r="A10" s="18" t="s">
        <v>70</v>
      </c>
      <c r="B10" s="38">
        <v>1220</v>
      </c>
      <c r="C10" s="42">
        <f>'Clark Data'!D10</f>
        <v>546.55999999999995</v>
      </c>
      <c r="D10" s="46">
        <v>41088</v>
      </c>
    </row>
    <row r="11" spans="1:11">
      <c r="A11" s="18" t="s">
        <v>71</v>
      </c>
      <c r="B11" s="38">
        <v>1125</v>
      </c>
      <c r="C11" s="42">
        <f>'Clark Data'!D11</f>
        <v>501.53625000000005</v>
      </c>
      <c r="D11" s="46">
        <v>41088</v>
      </c>
    </row>
    <row r="12" spans="1:11">
      <c r="A12" s="18" t="s">
        <v>72</v>
      </c>
      <c r="B12" s="38">
        <v>1358</v>
      </c>
      <c r="C12" s="42">
        <f>'Clark Data'!D12</f>
        <v>595.42867999999999</v>
      </c>
      <c r="D12" s="46">
        <v>41088</v>
      </c>
    </row>
    <row r="13" spans="1:11">
      <c r="A13" s="18" t="s">
        <v>73</v>
      </c>
      <c r="B13" s="38">
        <v>1299</v>
      </c>
      <c r="C13" s="42">
        <f>'Clark Data'!D13</f>
        <v>577.0417799999999</v>
      </c>
      <c r="D13" s="46">
        <v>41088</v>
      </c>
    </row>
    <row r="14" spans="1:11">
      <c r="A14" s="18" t="s">
        <v>131</v>
      </c>
      <c r="B14">
        <v>1413</v>
      </c>
      <c r="C14">
        <v>627.54509250000001</v>
      </c>
      <c r="D14" s="17">
        <v>41138</v>
      </c>
    </row>
    <row r="15" spans="1:11">
      <c r="A15" s="18" t="s">
        <v>132</v>
      </c>
      <c r="B15">
        <v>1310</v>
      </c>
      <c r="C15">
        <v>581.80047500000001</v>
      </c>
      <c r="D15" s="17">
        <v>41138</v>
      </c>
    </row>
    <row r="16" spans="1:11">
      <c r="A16" s="18" t="s">
        <v>133</v>
      </c>
      <c r="B16">
        <v>1863</v>
      </c>
      <c r="C16">
        <v>827.40021749999994</v>
      </c>
      <c r="D16" s="17">
        <v>41138</v>
      </c>
    </row>
    <row r="17" spans="1:4">
      <c r="A17" s="18" t="s">
        <v>134</v>
      </c>
      <c r="B17">
        <v>1605</v>
      </c>
      <c r="C17">
        <v>712.81661249999991</v>
      </c>
      <c r="D17" s="17">
        <v>41138</v>
      </c>
    </row>
    <row r="18" spans="1:4">
      <c r="A18" s="18" t="s">
        <v>135</v>
      </c>
      <c r="B18">
        <v>501</v>
      </c>
      <c r="C18">
        <v>227.14838999999998</v>
      </c>
      <c r="D18" s="17">
        <v>41173</v>
      </c>
    </row>
    <row r="19" spans="1:4">
      <c r="A19" s="18" t="s">
        <v>136</v>
      </c>
      <c r="B19">
        <v>501</v>
      </c>
      <c r="C19">
        <v>223.91694000000001</v>
      </c>
      <c r="D19" s="17">
        <v>41173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K24" sqref="K24"/>
    </sheetView>
  </sheetViews>
  <sheetFormatPr defaultRowHeight="15"/>
  <cols>
    <col min="1" max="1" width="9.7109375" bestFit="1" customWidth="1"/>
  </cols>
  <sheetData>
    <row r="1" spans="1:5">
      <c r="A1" t="s">
        <v>124</v>
      </c>
      <c r="B1" t="s">
        <v>126</v>
      </c>
      <c r="C1" t="s">
        <v>125</v>
      </c>
      <c r="D1" t="s">
        <v>127</v>
      </c>
      <c r="E1" t="s">
        <v>128</v>
      </c>
    </row>
    <row r="2" spans="1:5">
      <c r="A2" s="17">
        <v>41047</v>
      </c>
      <c r="B2">
        <v>152</v>
      </c>
      <c r="C2">
        <v>27.215191835933595</v>
      </c>
      <c r="D2" s="73">
        <v>65.490686666666662</v>
      </c>
      <c r="E2">
        <v>11.185134371812005</v>
      </c>
    </row>
    <row r="3" spans="1:5">
      <c r="A3" s="17">
        <v>41064</v>
      </c>
      <c r="B3">
        <v>391.5</v>
      </c>
      <c r="C3">
        <v>57.766772456144714</v>
      </c>
      <c r="D3" s="73">
        <v>172.84431000000001</v>
      </c>
      <c r="E3">
        <v>26.882789493634419</v>
      </c>
    </row>
    <row r="4" spans="1:5">
      <c r="A4" s="17">
        <v>41081</v>
      </c>
      <c r="B4">
        <v>797.25</v>
      </c>
      <c r="C4">
        <v>106.77507511899331</v>
      </c>
      <c r="D4" s="73">
        <v>348.81963250000001</v>
      </c>
      <c r="E4">
        <v>46.803195765581883</v>
      </c>
    </row>
    <row r="5" spans="1:5">
      <c r="A5" s="17">
        <v>41103</v>
      </c>
      <c r="B5">
        <v>1531.25</v>
      </c>
      <c r="C5">
        <v>237.45789100385778</v>
      </c>
      <c r="D5" s="73">
        <v>682.44410500000004</v>
      </c>
      <c r="E5">
        <v>101.61668601286199</v>
      </c>
    </row>
    <row r="6" spans="1:5">
      <c r="A6" s="17">
        <v>41138</v>
      </c>
      <c r="B6">
        <v>1420</v>
      </c>
      <c r="C6">
        <v>70.488769791128192</v>
      </c>
      <c r="D6" s="73">
        <v>633.33774999999991</v>
      </c>
      <c r="E6">
        <v>31.43887243646666</v>
      </c>
    </row>
    <row r="7" spans="1:5">
      <c r="A7" s="17">
        <v>41138</v>
      </c>
      <c r="B7">
        <v>639.25</v>
      </c>
      <c r="C7">
        <v>46.664583286828282</v>
      </c>
      <c r="D7">
        <v>286.91795999999999</v>
      </c>
      <c r="E7">
        <v>19.009269747816717</v>
      </c>
    </row>
    <row r="8" spans="1:5">
      <c r="A8" s="17">
        <v>41173</v>
      </c>
      <c r="B8">
        <v>503</v>
      </c>
      <c r="C8">
        <v>121.62236636408618</v>
      </c>
      <c r="D8" s="73">
        <v>226.98050999999998</v>
      </c>
      <c r="E8">
        <v>59.985720867821563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B11" sqref="B11"/>
    </sheetView>
  </sheetViews>
  <sheetFormatPr defaultRowHeight="15"/>
  <cols>
    <col min="1" max="1" width="9.7109375" bestFit="1" customWidth="1"/>
  </cols>
  <sheetData>
    <row r="1" spans="1:5">
      <c r="A1" t="s">
        <v>124</v>
      </c>
      <c r="B1" t="s">
        <v>126</v>
      </c>
      <c r="C1" t="s">
        <v>125</v>
      </c>
      <c r="D1" t="s">
        <v>127</v>
      </c>
      <c r="E1" t="s">
        <v>128</v>
      </c>
    </row>
    <row r="2" spans="1:5">
      <c r="A2" s="17">
        <v>41047</v>
      </c>
      <c r="B2">
        <v>287</v>
      </c>
      <c r="C2">
        <v>63.113654095871631</v>
      </c>
      <c r="D2" s="73">
        <v>125.48560000000001</v>
      </c>
      <c r="E2">
        <v>26.618000869526895</v>
      </c>
    </row>
    <row r="3" spans="1:5">
      <c r="A3" s="17">
        <v>41064</v>
      </c>
      <c r="B3">
        <v>670.5</v>
      </c>
      <c r="C3">
        <v>64.469631093510472</v>
      </c>
      <c r="D3" s="73">
        <v>296.16010499999999</v>
      </c>
      <c r="E3">
        <v>23.999751480632089</v>
      </c>
    </row>
    <row r="4" spans="1:5">
      <c r="A4" s="17">
        <v>41088</v>
      </c>
      <c r="B4">
        <v>1250.5</v>
      </c>
      <c r="C4">
        <v>100.97689504700239</v>
      </c>
      <c r="D4" s="73">
        <v>555.14167750000001</v>
      </c>
      <c r="E4">
        <v>41.027812136472463</v>
      </c>
    </row>
    <row r="5" spans="1:5">
      <c r="A5" s="17">
        <v>41138</v>
      </c>
      <c r="B5">
        <v>1547.75</v>
      </c>
      <c r="C5">
        <v>243.13422219013103</v>
      </c>
      <c r="D5" s="73">
        <v>687.39059937499997</v>
      </c>
      <c r="E5">
        <v>107.98137859463669</v>
      </c>
    </row>
    <row r="6" spans="1:5">
      <c r="A6" s="17">
        <v>41138</v>
      </c>
      <c r="B6">
        <v>664.25</v>
      </c>
      <c r="C6" s="71">
        <v>103.45167954170681</v>
      </c>
      <c r="D6" s="71">
        <v>299.01065249999999</v>
      </c>
      <c r="E6" s="71">
        <v>46.462968727375184</v>
      </c>
    </row>
    <row r="7" spans="1:5">
      <c r="A7" s="17">
        <v>41173</v>
      </c>
      <c r="B7">
        <v>501</v>
      </c>
      <c r="C7">
        <v>0</v>
      </c>
      <c r="D7" s="73">
        <v>225.53266500000001</v>
      </c>
      <c r="E7">
        <v>2.2849802080647907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Cook Data</vt:lpstr>
      <vt:lpstr>Clark Data</vt:lpstr>
      <vt:lpstr>Statistical Analysis</vt:lpstr>
      <vt:lpstr>Raw Truspec Data All</vt:lpstr>
      <vt:lpstr>Igor-Friendly Cook Data</vt:lpstr>
      <vt:lpstr>Igor-Friendly Clark Data</vt:lpstr>
      <vt:lpstr>CFNT_biomass</vt:lpstr>
      <vt:lpstr>CFCT_biomass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DrLECO</dc:creator>
  <cp:lastModifiedBy>sarah.waldo</cp:lastModifiedBy>
  <dcterms:created xsi:type="dcterms:W3CDTF">2012-06-15T19:29:46Z</dcterms:created>
  <dcterms:modified xsi:type="dcterms:W3CDTF">2013-10-07T19:16:19Z</dcterms:modified>
</cp:coreProperties>
</file>