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3" firstSheet="0" activeTab="1"/>
  </bookViews>
  <sheets>
    <sheet name="Consumption" sheetId="1" state="visible" r:id="rId2"/>
    <sheet name="PV system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<sst xmlns="http://schemas.openxmlformats.org/spreadsheetml/2006/main" count="137" uniqueCount="112">
  <si>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</si>
  <si>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</si>
  <si>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</si>
  <si>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</si>
  <si>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</si>
  <si>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</si>
  <si>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</si>
  <si>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</si>
  <si>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</si>
  <si>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</si>
  <si>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</si>
  <si>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</si>
  <si>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</si>
  <si>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</si>
  <si>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</si>
  <si>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</si>
  <si>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</si>
  <si>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</si>
  <si>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</si>
  <si>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</si>
  <si>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</si>
  <si>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</si>
  <si>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</si>
  <si>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</si>
  <si>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</si>
  <si>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</si>
  <si>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</si>
  <si>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</si>
  <si>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</si>
  <si>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</si>
  <si>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</si>
  <si>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</si>
  <si>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</si>
  <si>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</si>
  <si>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</si>
  <si>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</si>
  <si>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</si>
  <si>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(Asco)</t>
  </si>
  <si>
    <t>10.6 Watts</t>
  </si>
  <si>
    <t>Mass flow controller</t>
  </si>
  <si>
    <t>MC-20SLPM-D</t>
  </si>
  <si>
    <t>12-30Vdc @ 250mA</t>
  </si>
  <si>
    <t>Pump</t>
  </si>
  <si>
    <t>KNF</t>
  </si>
  <si>
    <t>12Vdc @ 5.2A</t>
  </si>
  <si>
    <t>Valve control relay</t>
  </si>
  <si>
    <t>ODC5</t>
  </si>
  <si>
    <t>12mA @ nominal logic voltage (1mA off-state leakage)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</si>
  <si>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</si>
  <si>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</si>
  <si>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</si>
  <si>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</si>
  <si>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</si>
  <si>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</si>
  <si>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</si>
  <si>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</si>
  <si>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</si>
  <si>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</si>
  <si>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</si>
  <si>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</si>
  <si>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</si>
  <si>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</si>
  <si>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</si>
  <si>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</si>
  <si>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</si>
  <si>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</si>
  <si>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</si>
  <si>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</si>
  <si>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</si>
  <si>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</si>
  <si>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</si>
  <si>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</si>
  <si>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Surrette S-550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</si>
  <si>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</si>
  <si>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</si>
  <si>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</si>
  <si>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</si>
  <si>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</si>
  <si>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</si>
  <si>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</si>
  <si>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</si>
  <si>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</si>
  <si>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</si>
  <si>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</si>
  <si>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</si>
  <si>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</si>
  <si>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</si>
  <si>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</si>
  <si>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</si>
  <si>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</si>
  <si>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</si>
  <si>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</si>
  <si>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</si>
  <si>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</si>
  <si>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</si>
  <si>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</si>
  <si>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</si>
  <si>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</si>
  <si>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</si>
  <si>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Charge controller min. amperage</t>
  </si>
  <si>
    <t>Amps in </t>
  </si>
  <si>
    <t>80%</t>
  </si>
  <si>
    <t>Amps out</t>
  </si>
  <si>
    <t>capacity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</si>
  <si>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</si>
  <si>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</si>
  <si>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 xml:space="preserve"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</si>
  <si>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 xml:space="preserve"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</si>
  <si>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 xml:space="preserve"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</si>
  <si>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 xml:space="preserve">http://pvwatts.nrel.gov/pvwatts.php</t>
    </r>
  </si>
  <si>
    <r>
      <t xml:space="preserve">[5] </t>
    </r>
    <r>
      <rPr>
        <sz val="10"/>
        <color rgb="FF0000FF"/>
        <rFont val="Arial"/>
        <family val="2"/>
      </rPr>
      <t xml:space="preserve"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</si>
  <si>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 xml:space="preserve">http://www.nrel.gov/gis/images/map_pv_national_hi-res_200.jpg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</si>
</sst>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%"/>
    <numFmt numFmtId="168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imstar.org/renewnrg/sizing_select_batteries_for_off_grid_solar_system.htm" TargetMode="External"/><Relationship Id="rId2" Type="http://schemas.openxmlformats.org/officeDocument/2006/relationships/hyperlink" Target="http://pdf.wholesalesolar.com/Download%20folder/System_Worksheet.pdf" TargetMode="External"/><Relationship Id="rId3" Type="http://schemas.openxmlformats.org/officeDocument/2006/relationships/hyperlink" Target="http://rimstar.org/renewnrg/solar_voltage_drop_table_calculator_wire_sizing_for_dc.htm" TargetMode="External"/><Relationship Id="rId4" Type="http://schemas.openxmlformats.org/officeDocument/2006/relationships/hyperlink" Target="http://pvwatts.nrel.gov/pvwatts.php" TargetMode="External"/><Relationship Id="rId5" Type="http://schemas.openxmlformats.org/officeDocument/2006/relationships/hyperlink" Target="http://www.ecy.wa.gov/climatechange/maps/solar/solar_state.pdf" TargetMode="External"/><Relationship Id="rId6" Type="http://schemas.openxmlformats.org/officeDocument/2006/relationships/hyperlink" Target="http://www.nrel.gov/gis/images/map_pv_national_hi-res_200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1" min="1" style="0" width="23.6581632653061"/>
    <col collapsed="false" hidden="false" max="2" min="2" style="0" width="13.6530612244898"/>
    <col collapsed="false" hidden="false" max="3" min="3" style="0" width="47.2755102040816"/>
    <col collapsed="false" hidden="false" max="4" min="4" style="1" width="5.52551020408163"/>
    <col collapsed="false" hidden="false" max="5" min="5" style="1" width="5.5969387755102"/>
    <col collapsed="false" hidden="false" max="6" min="6" style="2" width="6.29081632653061"/>
    <col collapsed="false" hidden="false" max="7" min="7" style="1" width="10.2755102040816"/>
    <col collapsed="false" hidden="false" max="8" min="8" style="1" width="8.75"/>
    <col collapsed="false" hidden="false" max="9" min="9" style="0" width="13.515306122449"/>
    <col collapsed="false" hidden="false" max="1025" min="10" style="0" width="11.5204081632653"/>
  </cols>
  <sheetData>
    <row r="1" customFormat="false" ht="12.8" hidden="false" customHeight="false" outlineLevel="0" collapsed="false">
      <c r="G1" s="3" t="s">
        <v>0</v>
      </c>
      <c r="H1" s="1" t="n">
        <f aca="false">SUM(H5:H33)</f>
        <v>92.652</v>
      </c>
      <c r="I1" s="0" t="s">
        <v>1</v>
      </c>
    </row>
    <row r="2" customFormat="false" ht="12.8" hidden="false" customHeight="false" outlineLevel="0" collapsed="false">
      <c r="G2" s="3" t="s">
        <v>2</v>
      </c>
      <c r="H2" s="1" t="n">
        <f aca="false">SUM(H5:H11)</f>
        <v>3.132</v>
      </c>
      <c r="I2" s="0" t="s">
        <v>1</v>
      </c>
    </row>
    <row r="4" customFormat="false" ht="12.8" hidden="false" customHeight="false" outlineLevel="0" collapsed="false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13</v>
      </c>
      <c r="D5" s="1" t="n">
        <v>1</v>
      </c>
      <c r="E5" s="1" t="n">
        <v>12</v>
      </c>
      <c r="F5" s="2" t="n">
        <v>0.01</v>
      </c>
      <c r="G5" s="1" t="n">
        <f aca="false">E5*F5</f>
        <v>0.12</v>
      </c>
      <c r="H5" s="1" t="n">
        <f aca="false">G5*D5</f>
        <v>0.12</v>
      </c>
      <c r="I5" s="0" t="s">
        <v>14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  <c r="D6" s="1" t="n">
        <v>1</v>
      </c>
      <c r="E6" s="1" t="n">
        <v>12</v>
      </c>
      <c r="F6" s="2" t="n">
        <v>0.043</v>
      </c>
      <c r="G6" s="1" t="n">
        <f aca="false">E6*F6</f>
        <v>0.516</v>
      </c>
      <c r="H6" s="1" t="n">
        <f aca="false">G6*D6</f>
        <v>0.516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1" t="n">
        <v>1</v>
      </c>
      <c r="E7" s="1" t="n">
        <v>12</v>
      </c>
      <c r="F7" s="2" t="n">
        <v>0.065</v>
      </c>
      <c r="G7" s="1" t="n">
        <f aca="false">E7*F7</f>
        <v>0.78</v>
      </c>
      <c r="H7" s="1" t="n">
        <f aca="false">G7*D7</f>
        <v>0.78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23</v>
      </c>
      <c r="D8" s="1" t="n">
        <v>2</v>
      </c>
      <c r="E8" s="1" t="n">
        <v>12</v>
      </c>
      <c r="F8" s="2" t="n">
        <v>0.01</v>
      </c>
      <c r="G8" s="1" t="n">
        <f aca="false">E8*F8</f>
        <v>0.12</v>
      </c>
      <c r="H8" s="1" t="n">
        <f aca="false">G8*D8</f>
        <v>0.24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26</v>
      </c>
      <c r="D9" s="1" t="n">
        <v>1</v>
      </c>
      <c r="E9" s="1" t="n">
        <v>12</v>
      </c>
      <c r="F9" s="2" t="n">
        <v>0.01</v>
      </c>
      <c r="G9" s="1" t="n">
        <f aca="false">E9*F9</f>
        <v>0.12</v>
      </c>
      <c r="H9" s="1" t="n">
        <f aca="false">G9*D9</f>
        <v>0.12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29</v>
      </c>
      <c r="D10" s="1" t="n">
        <v>1</v>
      </c>
      <c r="E10" s="1" t="n">
        <v>12</v>
      </c>
      <c r="F10" s="2" t="n">
        <v>0.11</v>
      </c>
      <c r="G10" s="1" t="n">
        <f aca="false">E10*F10</f>
        <v>1.32</v>
      </c>
      <c r="H10" s="1" t="n">
        <f aca="false">G10*D10</f>
        <v>1.32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32</v>
      </c>
      <c r="D11" s="1" t="n">
        <v>1</v>
      </c>
      <c r="E11" s="1" t="n">
        <v>12</v>
      </c>
      <c r="F11" s="2" t="n">
        <v>0.003</v>
      </c>
      <c r="G11" s="1" t="n">
        <f aca="false">E11*F11</f>
        <v>0.036</v>
      </c>
      <c r="H11" s="1" t="n">
        <f aca="false">G11*D11</f>
        <v>0.036</v>
      </c>
    </row>
    <row r="13" customFormat="false" ht="12.8" hidden="false" customHeight="false" outlineLevel="0" collapsed="false">
      <c r="A13" s="0" t="s">
        <v>33</v>
      </c>
      <c r="B13" s="0" t="s">
        <v>34</v>
      </c>
      <c r="C13" s="0" t="s">
        <v>35</v>
      </c>
      <c r="D13" s="1" t="n">
        <v>2</v>
      </c>
      <c r="E13" s="1" t="n">
        <v>12</v>
      </c>
      <c r="F13" s="2" t="n">
        <v>1</v>
      </c>
      <c r="G13" s="1" t="n">
        <f aca="false">E13*F13</f>
        <v>12</v>
      </c>
      <c r="H13" s="1" t="n">
        <f aca="false">G13*D13</f>
        <v>24</v>
      </c>
      <c r="I13" s="0" t="s">
        <v>36</v>
      </c>
    </row>
    <row r="14" customFormat="false" ht="12.8" hidden="false" customHeight="false" outlineLevel="0" collapsed="false">
      <c r="A14" s="0" t="s">
        <v>33</v>
      </c>
      <c r="B14" s="0" t="s">
        <v>37</v>
      </c>
      <c r="C14" s="0" t="s">
        <v>38</v>
      </c>
      <c r="D14" s="1" t="n">
        <v>0</v>
      </c>
      <c r="E14" s="1" t="n">
        <v>10.6</v>
      </c>
      <c r="F14" s="2" t="n">
        <v>1</v>
      </c>
      <c r="G14" s="1" t="n">
        <f aca="false">E14*F14</f>
        <v>10.6</v>
      </c>
      <c r="H14" s="1" t="n">
        <f aca="false">G14*D14</f>
        <v>0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s">
        <v>41</v>
      </c>
      <c r="D15" s="1" t="n">
        <v>1</v>
      </c>
      <c r="E15" s="1" t="n">
        <v>12</v>
      </c>
      <c r="F15" s="2" t="n">
        <v>0.25</v>
      </c>
      <c r="G15" s="1" t="n">
        <f aca="false">E15*F15</f>
        <v>3</v>
      </c>
      <c r="H15" s="1" t="n">
        <f aca="false">G15*D15</f>
        <v>3</v>
      </c>
    </row>
    <row r="16" customFormat="false" ht="12.8" hidden="false" customHeight="false" outlineLevel="0" collapsed="false">
      <c r="A16" s="0" t="s">
        <v>42</v>
      </c>
      <c r="B16" s="0" t="s">
        <v>43</v>
      </c>
      <c r="C16" s="0" t="s">
        <v>44</v>
      </c>
      <c r="D16" s="1" t="n">
        <v>1</v>
      </c>
      <c r="E16" s="1" t="n">
        <v>12</v>
      </c>
      <c r="F16" s="2" t="n">
        <v>5.2</v>
      </c>
      <c r="G16" s="1" t="n">
        <f aca="false">E16*F16</f>
        <v>62.4</v>
      </c>
      <c r="H16" s="1" t="n">
        <f aca="false">G16*D16</f>
        <v>62.4</v>
      </c>
    </row>
    <row r="17" customFormat="false" ht="12.8" hidden="false" customHeight="false" outlineLevel="0" collapsed="false">
      <c r="A17" s="0" t="s">
        <v>45</v>
      </c>
      <c r="B17" s="0" t="s">
        <v>46</v>
      </c>
      <c r="C17" s="0" t="s">
        <v>47</v>
      </c>
      <c r="D17" s="1" t="n">
        <v>2</v>
      </c>
      <c r="E17" s="1" t="n">
        <v>5</v>
      </c>
      <c r="F17" s="2" t="n">
        <v>0.012</v>
      </c>
      <c r="G17" s="1" t="n">
        <f aca="false">E17*F17</f>
        <v>0.06</v>
      </c>
      <c r="H17" s="1" t="n">
        <f aca="false">G17*D17</f>
        <v>0.12</v>
      </c>
    </row>
  </sheetData>
  <printOptions headings="false" gridLines="false" gridLinesSet="true" horizontalCentered="false" verticalCentered="false"/>
  <pageMargins left="1.5" right="1.5" top="2.2375" bottom="2.2375" header="2" footer="2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2.8"/>
  <cols>
    <col collapsed="false" hidden="false" max="1" min="1" style="0" width="26.2602040816327"/>
    <col collapsed="false" hidden="false" max="2" min="2" style="0" width="6.01020408163265"/>
    <col collapsed="false" hidden="false" max="3" min="3" style="0" width="8.93877551020408"/>
    <col collapsed="false" hidden="false" max="4" min="4" style="0" width="4.44387755102041"/>
    <col collapsed="false" hidden="false" max="5" min="5" style="0" width="11.25"/>
    <col collapsed="false" hidden="false" max="6" min="6" style="0" width="8.61224489795918"/>
    <col collapsed="false" hidden="false" max="7" min="7" style="0" width="9.86224489795918"/>
    <col collapsed="false" hidden="false" max="8" min="8" style="0" width="8.18877551020408"/>
    <col collapsed="false" hidden="false" max="9" min="9" style="0" width="13.3367346938776"/>
    <col collapsed="false" hidden="false" max="10" min="10" style="0" width="12.6785714285714"/>
    <col collapsed="false" hidden="false" max="11" min="11" style="0" width="6.846938775510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48</v>
      </c>
      <c r="B1" s="1" t="n">
        <f aca="false">Consumption!H1</f>
        <v>92.652</v>
      </c>
      <c r="C1" s="0" t="s">
        <v>1</v>
      </c>
      <c r="E1" s="7" t="s">
        <v>49</v>
      </c>
      <c r="F1" s="7"/>
      <c r="G1" s="7"/>
      <c r="I1" s="4" t="s">
        <v>50</v>
      </c>
    </row>
    <row r="2" customFormat="false" ht="12.8" hidden="false" customHeight="false" outlineLevel="0" collapsed="false">
      <c r="B2" s="1" t="n">
        <f aca="false">B1/B13</f>
        <v>7.721</v>
      </c>
      <c r="C2" s="0" t="s">
        <v>8</v>
      </c>
      <c r="E2" s="8" t="s">
        <v>51</v>
      </c>
      <c r="F2" s="9" t="s">
        <v>51</v>
      </c>
      <c r="G2" s="10"/>
      <c r="J2" s="7" t="s">
        <v>52</v>
      </c>
      <c r="K2" s="7"/>
    </row>
    <row r="3" customFormat="false" ht="12.8" hidden="false" customHeight="false" outlineLevel="0" collapsed="false">
      <c r="A3" s="0" t="s">
        <v>53</v>
      </c>
      <c r="B3" s="1" t="n">
        <f aca="false">Consumption!H2</f>
        <v>3.132</v>
      </c>
      <c r="C3" s="0" t="s">
        <v>1</v>
      </c>
      <c r="E3" s="11" t="s">
        <v>54</v>
      </c>
      <c r="F3" s="12" t="s">
        <v>55</v>
      </c>
      <c r="G3" s="13" t="s">
        <v>56</v>
      </c>
      <c r="I3" s="4" t="s">
        <v>57</v>
      </c>
      <c r="J3" s="5" t="s">
        <v>58</v>
      </c>
      <c r="K3" s="5" t="s">
        <v>59</v>
      </c>
    </row>
    <row r="4" customFormat="false" ht="12.8" hidden="false" customHeight="false" outlineLevel="0" collapsed="false">
      <c r="B4" s="1" t="n">
        <f aca="false">B3/B13</f>
        <v>0.261</v>
      </c>
      <c r="C4" s="0" t="s">
        <v>8</v>
      </c>
      <c r="E4" s="14" t="n">
        <v>80</v>
      </c>
      <c r="F4" s="1" t="n">
        <v>26</v>
      </c>
      <c r="G4" s="15" t="n">
        <v>1</v>
      </c>
      <c r="I4" s="0" t="s">
        <v>60</v>
      </c>
      <c r="J4" s="1" t="n">
        <v>4</v>
      </c>
      <c r="K4" s="1" t="n">
        <v>2</v>
      </c>
      <c r="L4" s="0" t="s">
        <v>61</v>
      </c>
    </row>
    <row r="5" customFormat="false" ht="12.8" hidden="false" customHeight="false" outlineLevel="0" collapsed="false">
      <c r="E5" s="14" t="n">
        <v>70</v>
      </c>
      <c r="F5" s="1" t="n">
        <v>21.2</v>
      </c>
      <c r="G5" s="15" t="n">
        <v>1.04</v>
      </c>
      <c r="J5" s="1"/>
      <c r="K5" s="1"/>
    </row>
    <row r="6" customFormat="false" ht="12.8" hidden="false" customHeight="false" outlineLevel="0" collapsed="false">
      <c r="A6" s="4" t="s">
        <v>62</v>
      </c>
      <c r="E6" s="14" t="n">
        <v>60</v>
      </c>
      <c r="F6" s="1" t="n">
        <v>15.6</v>
      </c>
      <c r="G6" s="15" t="n">
        <v>1.11</v>
      </c>
      <c r="J6" s="1"/>
      <c r="K6" s="1"/>
    </row>
    <row r="7" customFormat="false" ht="12.8" hidden="false" customHeight="false" outlineLevel="0" collapsed="false">
      <c r="A7" s="0" t="s">
        <v>63</v>
      </c>
      <c r="B7" s="16" t="n">
        <v>24</v>
      </c>
      <c r="C7" s="0" t="s">
        <v>64</v>
      </c>
      <c r="E7" s="14" t="n">
        <v>50</v>
      </c>
      <c r="F7" s="1" t="n">
        <v>10</v>
      </c>
      <c r="G7" s="15" t="n">
        <v>1.19</v>
      </c>
      <c r="J7" s="1"/>
      <c r="K7" s="1"/>
    </row>
    <row r="8" customFormat="false" ht="12.8" hidden="false" customHeight="false" outlineLevel="0" collapsed="false">
      <c r="A8" s="17" t="s">
        <v>65</v>
      </c>
      <c r="B8" s="18" t="n">
        <f aca="false">B7*B1+(24-B7)*B3</f>
        <v>2223.648</v>
      </c>
      <c r="C8" s="17" t="s">
        <v>66</v>
      </c>
      <c r="D8" s="17"/>
      <c r="E8" s="14" t="n">
        <v>40</v>
      </c>
      <c r="F8" s="1" t="n">
        <v>4.4</v>
      </c>
      <c r="G8" s="15" t="n">
        <v>1.3</v>
      </c>
    </row>
    <row r="9" customFormat="false" ht="12.8" hidden="false" customHeight="false" outlineLevel="0" collapsed="false">
      <c r="E9" s="14" t="n">
        <v>30</v>
      </c>
      <c r="F9" s="1" t="n">
        <v>-1.1</v>
      </c>
      <c r="G9" s="15" t="n">
        <v>1.4</v>
      </c>
    </row>
    <row r="10" customFormat="false" ht="12.8" hidden="false" customHeight="false" outlineLevel="0" collapsed="false">
      <c r="E10" s="19" t="n">
        <v>20</v>
      </c>
      <c r="F10" s="20" t="n">
        <v>-6.7</v>
      </c>
      <c r="G10" s="21" t="n">
        <v>1.59</v>
      </c>
    </row>
    <row r="12" customFormat="false" ht="12.8" hidden="false" customHeight="false" outlineLevel="0" collapsed="false">
      <c r="A12" s="4" t="s">
        <v>67</v>
      </c>
      <c r="E12" s="4" t="s">
        <v>68</v>
      </c>
    </row>
    <row r="13" customFormat="false" ht="12.8" hidden="false" customHeight="false" outlineLevel="0" collapsed="false">
      <c r="A13" s="17" t="s">
        <v>69</v>
      </c>
      <c r="B13" s="22" t="n">
        <v>12</v>
      </c>
      <c r="C13" s="17" t="s">
        <v>70</v>
      </c>
      <c r="D13" s="17"/>
      <c r="E13" s="0" t="s">
        <v>71</v>
      </c>
      <c r="F13" s="23" t="s">
        <v>72</v>
      </c>
      <c r="G13" s="23"/>
    </row>
    <row r="14" customFormat="false" ht="12.8" hidden="false" customHeight="false" outlineLevel="0" collapsed="false">
      <c r="A14" s="17" t="s">
        <v>73</v>
      </c>
      <c r="B14" s="24" t="n">
        <v>3</v>
      </c>
      <c r="C14" s="17" t="s">
        <v>74</v>
      </c>
      <c r="D14" s="17"/>
      <c r="E14" s="0" t="s">
        <v>75</v>
      </c>
      <c r="F14" s="16" t="n">
        <v>6</v>
      </c>
      <c r="G14" s="0" t="s">
        <v>7</v>
      </c>
    </row>
    <row r="15" customFormat="false" ht="12.8" hidden="false" customHeight="false" outlineLevel="0" collapsed="false">
      <c r="A15" s="17" t="s">
        <v>76</v>
      </c>
      <c r="B15" s="25" t="n">
        <v>0.5</v>
      </c>
      <c r="C15" s="17"/>
      <c r="D15" s="17"/>
      <c r="E15" s="0" t="s">
        <v>77</v>
      </c>
      <c r="F15" s="16" t="n">
        <v>524</v>
      </c>
      <c r="G15" s="0" t="s">
        <v>78</v>
      </c>
    </row>
    <row r="16" customFormat="false" ht="12.8" hidden="false" customHeight="false" outlineLevel="0" collapsed="false">
      <c r="A16" s="17" t="s">
        <v>79</v>
      </c>
      <c r="B16" s="24" t="n">
        <v>1.59</v>
      </c>
      <c r="C16" s="17"/>
      <c r="D16" s="17"/>
      <c r="E16" s="0" t="s">
        <v>80</v>
      </c>
      <c r="F16" s="16" t="n">
        <v>4</v>
      </c>
      <c r="G16" s="0" t="s">
        <v>81</v>
      </c>
    </row>
    <row r="17" customFormat="false" ht="12.8" hidden="false" customHeight="false" outlineLevel="0" collapsed="false">
      <c r="A17" s="17" t="s">
        <v>82</v>
      </c>
      <c r="B17" s="26" t="n">
        <f aca="false">(B8*B14*B16)/(B13*B15)</f>
        <v>1767.80016</v>
      </c>
      <c r="C17" s="17" t="s">
        <v>83</v>
      </c>
      <c r="D17" s="17"/>
      <c r="E17" s="0" t="s">
        <v>84</v>
      </c>
      <c r="F17" s="1" t="n">
        <f aca="false">F15*F16*(F14/B13)</f>
        <v>1048</v>
      </c>
      <c r="G17" s="0" t="s">
        <v>78</v>
      </c>
    </row>
    <row r="18" customFormat="false" ht="12.8" hidden="false" customHeight="false" outlineLevel="0" collapsed="false">
      <c r="E18" s="0" t="s">
        <v>85</v>
      </c>
      <c r="F18" s="27" t="n">
        <f aca="false">(B17/F15)*(B13/F14)</f>
        <v>6.74732885496183</v>
      </c>
      <c r="G18" s="0" t="s">
        <v>81</v>
      </c>
    </row>
    <row r="20" customFormat="false" ht="12.8" hidden="false" customHeight="false" outlineLevel="0" collapsed="false">
      <c r="A20" s="4" t="s">
        <v>86</v>
      </c>
      <c r="E20" s="4" t="s">
        <v>87</v>
      </c>
    </row>
    <row r="21" customFormat="false" ht="12.8" hidden="false" customHeight="false" outlineLevel="0" collapsed="false">
      <c r="A21" s="0" t="s">
        <v>88</v>
      </c>
      <c r="B21" s="24" t="n">
        <v>4</v>
      </c>
      <c r="C21" s="0" t="s">
        <v>64</v>
      </c>
      <c r="E21" s="0" t="s">
        <v>71</v>
      </c>
      <c r="F21" s="23" t="s">
        <v>89</v>
      </c>
      <c r="G21" s="23"/>
    </row>
    <row r="22" customFormat="false" ht="12.8" hidden="false" customHeight="false" outlineLevel="0" collapsed="false">
      <c r="A22" s="0" t="s">
        <v>90</v>
      </c>
      <c r="B22" s="27" t="n">
        <f aca="false">$B$8/B21</f>
        <v>555.912</v>
      </c>
      <c r="C22" s="0" t="s">
        <v>91</v>
      </c>
      <c r="E22" s="0" t="s">
        <v>92</v>
      </c>
      <c r="F22" s="16" t="n">
        <v>8.53</v>
      </c>
      <c r="G22" s="0" t="s">
        <v>8</v>
      </c>
    </row>
    <row r="23" customFormat="false" ht="12.8" hidden="false" customHeight="false" outlineLevel="0" collapsed="false">
      <c r="A23" s="0" t="s">
        <v>93</v>
      </c>
      <c r="B23" s="1" t="n">
        <f aca="false">CEILING(B22/F24,1)</f>
        <v>2</v>
      </c>
      <c r="C23" s="0" t="s">
        <v>94</v>
      </c>
      <c r="E23" s="0" t="s">
        <v>75</v>
      </c>
      <c r="F23" s="16" t="n">
        <v>35.77</v>
      </c>
      <c r="G23" s="0" t="s">
        <v>7</v>
      </c>
    </row>
    <row r="24" customFormat="false" ht="12.8" hidden="false" customHeight="false" outlineLevel="0" collapsed="false">
      <c r="A24" s="0" t="s">
        <v>95</v>
      </c>
      <c r="B24" s="27" t="n">
        <f aca="false">B23*F22</f>
        <v>17.06</v>
      </c>
      <c r="C24" s="0" t="s">
        <v>8</v>
      </c>
      <c r="E24" s="0" t="s">
        <v>96</v>
      </c>
      <c r="F24" s="1" t="n">
        <f aca="false">ROUND(F23*F22, 0)</f>
        <v>305</v>
      </c>
      <c r="G24" s="0" t="s">
        <v>97</v>
      </c>
    </row>
    <row r="27" customFormat="false" ht="12.8" hidden="false" customHeight="false" outlineLevel="0" collapsed="false">
      <c r="A27" s="4" t="s">
        <v>98</v>
      </c>
      <c r="E27" s="4" t="s">
        <v>99</v>
      </c>
    </row>
    <row r="28" customFormat="false" ht="12.8" hidden="false" customHeight="false" outlineLevel="0" collapsed="false">
      <c r="A28" s="0" t="s">
        <v>88</v>
      </c>
      <c r="B28" s="24" t="n">
        <v>2</v>
      </c>
      <c r="C28" s="0" t="s">
        <v>64</v>
      </c>
      <c r="E28" s="27" t="n">
        <f aca="false">B31/0.8</f>
        <v>42.65</v>
      </c>
      <c r="F28" s="0" t="s">
        <v>100</v>
      </c>
      <c r="G28" s="28" t="s">
        <v>101</v>
      </c>
    </row>
    <row r="29" customFormat="false" ht="12.8" hidden="false" customHeight="false" outlineLevel="0" collapsed="false">
      <c r="A29" s="0" t="s">
        <v>90</v>
      </c>
      <c r="B29" s="27" t="n">
        <f aca="false">$B$8/B28</f>
        <v>1111.824</v>
      </c>
      <c r="C29" s="0" t="s">
        <v>91</v>
      </c>
      <c r="E29" s="27" t="n">
        <f aca="false">B34/0.8</f>
        <v>0</v>
      </c>
      <c r="F29" s="0" t="s">
        <v>102</v>
      </c>
      <c r="G29" s="1" t="s">
        <v>103</v>
      </c>
    </row>
    <row r="30" customFormat="false" ht="12.8" hidden="false" customHeight="false" outlineLevel="0" collapsed="false">
      <c r="A30" s="0" t="s">
        <v>93</v>
      </c>
      <c r="B30" s="1" t="n">
        <f aca="false">CEILING(B29/F24,1)</f>
        <v>4</v>
      </c>
      <c r="C30" s="0" t="s">
        <v>94</v>
      </c>
    </row>
    <row r="31" customFormat="false" ht="12.8" hidden="false" customHeight="false" outlineLevel="0" collapsed="false">
      <c r="A31" s="0" t="s">
        <v>95</v>
      </c>
      <c r="B31" s="27" t="n">
        <f aca="false">B30*F22</f>
        <v>34.12</v>
      </c>
      <c r="C31" s="0" t="s">
        <v>8</v>
      </c>
    </row>
    <row r="35" customFormat="false" ht="12.8" hidden="false" customHeight="false" outlineLevel="0" collapsed="false">
      <c r="A35" s="4" t="s">
        <v>104</v>
      </c>
    </row>
    <row r="36" customFormat="false" ht="12.8" hidden="false" customHeight="false" outlineLevel="0" collapsed="false">
      <c r="A36" s="0" t="s">
        <v>105</v>
      </c>
      <c r="B36" s="1" t="n">
        <f aca="false">F23</f>
        <v>35.77</v>
      </c>
      <c r="C36" s="0" t="s">
        <v>7</v>
      </c>
    </row>
    <row r="40" customFormat="false" ht="12.8" hidden="false" customHeight="false" outlineLevel="0" collapsed="false">
      <c r="A40" s="0" t="s">
        <v>106</v>
      </c>
    </row>
    <row r="41" customFormat="false" ht="12.8" hidden="false" customHeight="false" outlineLevel="0" collapsed="false">
      <c r="A41" s="0" t="s">
        <v>107</v>
      </c>
    </row>
    <row r="42" customFormat="false" ht="12.8" hidden="false" customHeight="false" outlineLevel="0" collapsed="false">
      <c r="A42" s="0" t="s">
        <v>108</v>
      </c>
    </row>
    <row r="43" customFormat="false" ht="12.8" hidden="false" customHeight="false" outlineLevel="0" collapsed="false">
      <c r="A43" s="0" t="s">
        <v>109</v>
      </c>
    </row>
    <row r="44" customFormat="false" ht="12.8" hidden="false" customHeight="false" outlineLevel="0" collapsed="false">
      <c r="A44" s="0" t="s">
        <v>110</v>
      </c>
    </row>
    <row r="45" customFormat="false" ht="12.8" hidden="false" customHeight="false" outlineLevel="0" collapsed="false">
      <c r="A45" s="0" t="s">
        <v>111</v>
      </c>
    </row>
  </sheetData>
  <mergeCells count="4">
    <mergeCell ref="E1:G1"/>
    <mergeCell ref="J2:K2"/>
    <mergeCell ref="F13:G13"/>
    <mergeCell ref="F21:G21"/>
  </mergeCells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rintOptions headings="false" gridLines="false" gridLinesSet="true" horizontalCentered="false" verticalCentered="false"/>
  <pageMargins left="1.5" right="1.5" top="2.2375" bottom="2.2375" header="2" footer="2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cp:lastModifiedBy>Patrick O'Keeffe</cp:lastModifiedBy>
  <cp:lastPrinted>2014-07-18T21:00:30Z</cp:lastPrinted>
  <dcterms:modified xsi:type="dcterms:W3CDTF">2014-07-18T21:34:36Z</dcterms:modified>
  <cp:revision>60</cp:revision>
</cp:coreProperties>
</file>